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DieseArbeitsmappe"/>
  <mc:AlternateContent xmlns:mc="http://schemas.openxmlformats.org/markup-compatibility/2006">
    <mc:Choice Requires="x15">
      <x15ac:absPath xmlns:x15ac="http://schemas.microsoft.com/office/spreadsheetml/2010/11/ac" url="C:\Users\eceylanc\Desktop\Ludwig_Wolker_halle\test\Los 01 - Objektplanung Gebäude\VgV-Verfahren mit Teilnahmewettbewerb_Unterlagen\Leistungsbeschreibung\Anlagen zum Architektenvertrag\"/>
    </mc:Choice>
  </mc:AlternateContent>
  <xr:revisionPtr revIDLastSave="0" documentId="13_ncr:1_{458BE599-A897-448A-9A15-CFA9E29659FA}" xr6:coauthVersionLast="47" xr6:coauthVersionMax="47" xr10:uidLastSave="{00000000-0000-0000-0000-000000000000}"/>
  <bookViews>
    <workbookView xWindow="28680" yWindow="-2040" windowWidth="25440" windowHeight="15390" tabRatio="973" xr2:uid="{00000000-000D-0000-FFFF-FFFF00000000}"/>
  </bookViews>
  <sheets>
    <sheet name="Gesamthonorar" sheetId="18" r:id="rId1"/>
    <sheet name="anr. BK" sheetId="44" r:id="rId2"/>
    <sheet name="Bewertung" sheetId="19" r:id="rId3"/>
    <sheet name="GL-P1" sheetId="6" r:id="rId4"/>
    <sheet name="GL-P2" sheetId="7" r:id="rId5"/>
    <sheet name="GL-P3" sheetId="8" r:id="rId6"/>
    <sheet name="GL-P4" sheetId="9" r:id="rId7"/>
    <sheet name="GL-P5" sheetId="10" r:id="rId8"/>
    <sheet name="GL-P6" sheetId="11" r:id="rId9"/>
    <sheet name="GL-P7" sheetId="12" r:id="rId10"/>
    <sheet name="GL-P8" sheetId="13" r:id="rId11"/>
    <sheet name="GL-P9" sheetId="14" r:id="rId12"/>
    <sheet name="GL-Summe" sheetId="15" r:id="rId13"/>
    <sheet name="BL-P1" sheetId="20" r:id="rId14"/>
    <sheet name="BL-P2" sheetId="33" r:id="rId15"/>
    <sheet name="BL-P3" sheetId="34" r:id="rId16"/>
    <sheet name="BL-P6" sheetId="37" r:id="rId17"/>
    <sheet name="BL-P9" sheetId="38" r:id="rId18"/>
    <sheet name="BL-Allgemein" sheetId="41" r:id="rId19"/>
    <sheet name="BL-Summe" sheetId="29" r:id="rId20"/>
    <sheet name="BL-Stundensätze" sheetId="42" r:id="rId21"/>
    <sheet name="Berechnung 1" sheetId="30" r:id="rId22"/>
    <sheet name="Modul1" sheetId="4" state="veryHidden" r:id="rId23"/>
    <sheet name="Hinweis" sheetId="5" state="veryHidden" r:id="rId24"/>
  </sheets>
  <externalReferences>
    <externalReference r:id="rId25"/>
    <externalReference r:id="rId26"/>
    <externalReference r:id="rId27"/>
  </externalReferences>
  <definedNames>
    <definedName name="_xlnm.Print_Area" localSheetId="2">Bewertung!$A$1:$H$29</definedName>
    <definedName name="_xlnm.Print_Area" localSheetId="18">'BL-Allgemein'!$A$1:$F$17</definedName>
    <definedName name="_xlnm.Print_Area" localSheetId="13">'BL-P1'!$A$1:$F$21</definedName>
    <definedName name="_xlnm.Print_Area" localSheetId="14">'BL-P2'!$A$1:$F$16</definedName>
    <definedName name="_xlnm.Print_Area" localSheetId="15">'BL-P3'!$A$1:$F$15</definedName>
    <definedName name="_xlnm.Print_Area" localSheetId="16">'BL-P6'!$A$1:$F$14</definedName>
    <definedName name="_xlnm.Print_Area" localSheetId="17">'BL-P9'!$A$1:$F$15</definedName>
    <definedName name="_xlnm.Print_Area" localSheetId="20">'BL-Stundensätze'!$A$1:$F$29</definedName>
    <definedName name="_xlnm.Print_Area" localSheetId="19">'BL-Summe'!$A$1:$C$28</definedName>
    <definedName name="_xlnm.Print_Area" localSheetId="0">Gesamthonorar!$A$1:$E$35</definedName>
    <definedName name="_xlnm.Print_Area" localSheetId="3">'GL-P1'!$A$1:$E$20</definedName>
    <definedName name="_xlnm.Print_Area" localSheetId="4">'GL-P2'!$A$1:$E$24</definedName>
    <definedName name="_xlnm.Print_Area" localSheetId="5">'GL-P3'!$A$1:$E$22</definedName>
    <definedName name="_xlnm.Print_Area" localSheetId="7">'GL-P5'!$A$1:$E$21</definedName>
    <definedName name="_xlnm.Print_Area" localSheetId="12">'GL-Summe'!$A$1:$F$27</definedName>
    <definedName name="Makro1" localSheetId="18">[1]!Makro1</definedName>
    <definedName name="Makro1" localSheetId="14">[1]!Makro1</definedName>
    <definedName name="Makro1" localSheetId="15">[1]!Makro1</definedName>
    <definedName name="Makro1" localSheetId="16">[1]!Makro1</definedName>
    <definedName name="Makro1" localSheetId="17">[1]!Makro1</definedName>
    <definedName name="Makro1" localSheetId="20">[1]!Makro1</definedName>
    <definedName name="Makro1">[1]!Makro1</definedName>
    <definedName name="Modul1.Makro1" localSheetId="18">[2]!Modul1.Makro1</definedName>
    <definedName name="Modul1.Makro1" localSheetId="14">[2]!Modul1.Makro1</definedName>
    <definedName name="Modul1.Makro1" localSheetId="15">[2]!Modul1.Makro1</definedName>
    <definedName name="Modul1.Makro1" localSheetId="16">[2]!Modul1.Makro1</definedName>
    <definedName name="Modul1.Makro1" localSheetId="17">[2]!Modul1.Makro1</definedName>
    <definedName name="Modul1.Makro1" localSheetId="20">[2]!Modul1.Makro1</definedName>
    <definedName name="Modul1.Makro1">[2]!Modul1.Makro1</definedName>
    <definedName name="otto" localSheetId="18">[3]!Makro1</definedName>
    <definedName name="otto" localSheetId="14">[3]!Makro1</definedName>
    <definedName name="otto" localSheetId="15">[3]!Makro1</definedName>
    <definedName name="otto" localSheetId="16">[3]!Makro1</definedName>
    <definedName name="otto" localSheetId="17">[3]!Makro1</definedName>
    <definedName name="otto" localSheetId="20">[3]!Makro1</definedName>
    <definedName name="otto">[3]!Makro1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23" i="29" l="1"/>
  <c r="F12" i="38"/>
  <c r="F10" i="38"/>
  <c r="F12" i="20"/>
  <c r="C19" i="12" l="1"/>
  <c r="C18" i="8"/>
  <c r="D18" i="8"/>
  <c r="D13" i="15" s="1"/>
  <c r="E18" i="8"/>
  <c r="E13" i="15" s="1"/>
  <c r="F11" i="20"/>
  <c r="F13" i="41"/>
  <c r="F12" i="41"/>
  <c r="E10" i="18"/>
  <c r="C12" i="44"/>
  <c r="D11" i="44"/>
  <c r="D10" i="44"/>
  <c r="D7" i="44"/>
  <c r="D6" i="44"/>
  <c r="E6" i="44" s="1"/>
  <c r="D5" i="44"/>
  <c r="E15" i="18"/>
  <c r="E14" i="18"/>
  <c r="H17" i="19"/>
  <c r="F24" i="42"/>
  <c r="F23" i="42"/>
  <c r="F22" i="42"/>
  <c r="F20" i="42"/>
  <c r="F19" i="42"/>
  <c r="F18" i="42"/>
  <c r="F16" i="42"/>
  <c r="F15" i="42"/>
  <c r="F14" i="42"/>
  <c r="D10" i="33"/>
  <c r="F10" i="33"/>
  <c r="F13" i="33" s="1"/>
  <c r="F10" i="20"/>
  <c r="F13" i="20"/>
  <c r="F10" i="37"/>
  <c r="F11" i="37" s="1"/>
  <c r="C18" i="29" s="1"/>
  <c r="F10" i="41"/>
  <c r="F11" i="41"/>
  <c r="F10" i="34"/>
  <c r="F12" i="34" s="1"/>
  <c r="C13" i="29" s="1"/>
  <c r="F12" i="42"/>
  <c r="F11" i="42"/>
  <c r="F10" i="42"/>
  <c r="A3" i="42"/>
  <c r="A1" i="42"/>
  <c r="A3" i="41"/>
  <c r="A1" i="41"/>
  <c r="A3" i="38"/>
  <c r="A1" i="38"/>
  <c r="A3" i="37"/>
  <c r="A1" i="37"/>
  <c r="A3" i="34"/>
  <c r="A1" i="34"/>
  <c r="A3" i="33"/>
  <c r="A1" i="33"/>
  <c r="A3" i="20"/>
  <c r="C27" i="13"/>
  <c r="H15" i="19"/>
  <c r="G17" i="19" s="1"/>
  <c r="F9" i="20"/>
  <c r="E27" i="13"/>
  <c r="E20" i="15" s="1"/>
  <c r="D27" i="13"/>
  <c r="D20" i="15" s="1"/>
  <c r="E19" i="12"/>
  <c r="E19" i="15" s="1"/>
  <c r="D19" i="12"/>
  <c r="E17" i="11"/>
  <c r="E18" i="15" s="1"/>
  <c r="D17" i="11"/>
  <c r="C17" i="11"/>
  <c r="E17" i="10"/>
  <c r="D17" i="10"/>
  <c r="C17" i="10"/>
  <c r="C14" i="9"/>
  <c r="D14" i="15"/>
  <c r="E14" i="9"/>
  <c r="E14" i="15" s="1"/>
  <c r="E20" i="7"/>
  <c r="E12" i="15" s="1"/>
  <c r="D20" i="7"/>
  <c r="D12" i="15" s="1"/>
  <c r="C20" i="7"/>
  <c r="D16" i="6"/>
  <c r="C16" i="6"/>
  <c r="A4" i="6"/>
  <c r="A4" i="13"/>
  <c r="D19" i="15"/>
  <c r="D1" i="30"/>
  <c r="E1" i="30"/>
  <c r="D2" i="30"/>
  <c r="E2" i="30" s="1"/>
  <c r="D3" i="30"/>
  <c r="E3" i="30"/>
  <c r="D4" i="30"/>
  <c r="E4" i="30"/>
  <c r="D5" i="30"/>
  <c r="E5" i="30" s="1"/>
  <c r="D6" i="30"/>
  <c r="E6" i="30"/>
  <c r="D7" i="30"/>
  <c r="E7" i="30"/>
  <c r="D8" i="30"/>
  <c r="E8" i="30" s="1"/>
  <c r="D9" i="30"/>
  <c r="E9" i="30"/>
  <c r="D10" i="30"/>
  <c r="E10" i="30"/>
  <c r="D11" i="30"/>
  <c r="E11" i="30" s="1"/>
  <c r="D12" i="30"/>
  <c r="E12" i="30"/>
  <c r="D13" i="30"/>
  <c r="E13" i="30"/>
  <c r="D14" i="30"/>
  <c r="E14" i="30" s="1"/>
  <c r="D15" i="30"/>
  <c r="E15" i="30"/>
  <c r="D16" i="30"/>
  <c r="E16" i="30"/>
  <c r="D17" i="30"/>
  <c r="E17" i="30" s="1"/>
  <c r="D18" i="30"/>
  <c r="E18" i="30"/>
  <c r="D19" i="30"/>
  <c r="E19" i="30"/>
  <c r="D20" i="30"/>
  <c r="E20" i="30" s="1"/>
  <c r="D21" i="30"/>
  <c r="E21" i="30"/>
  <c r="D22" i="30"/>
  <c r="E22" i="30"/>
  <c r="D23" i="30"/>
  <c r="E23" i="30" s="1"/>
  <c r="D24" i="30"/>
  <c r="E24" i="30"/>
  <c r="D25" i="30"/>
  <c r="E25" i="30"/>
  <c r="D26" i="30"/>
  <c r="E26" i="30" s="1"/>
  <c r="D27" i="30"/>
  <c r="E27" i="30"/>
  <c r="D28" i="30"/>
  <c r="E28" i="30"/>
  <c r="D29" i="30"/>
  <c r="E29" i="30" s="1"/>
  <c r="D30" i="30"/>
  <c r="E30" i="30"/>
  <c r="D31" i="30"/>
  <c r="E31" i="30"/>
  <c r="D32" i="30"/>
  <c r="E32" i="30" s="1"/>
  <c r="D33" i="30"/>
  <c r="E33" i="30"/>
  <c r="D34" i="30"/>
  <c r="E34" i="30"/>
  <c r="D35" i="30"/>
  <c r="E35" i="30" s="1"/>
  <c r="D36" i="30"/>
  <c r="E36" i="30"/>
  <c r="D37" i="30"/>
  <c r="E37" i="30"/>
  <c r="D38" i="30"/>
  <c r="E38" i="30" s="1"/>
  <c r="D39" i="30"/>
  <c r="E39" i="30"/>
  <c r="D40" i="30"/>
  <c r="E40" i="30"/>
  <c r="A1" i="29"/>
  <c r="A4" i="29"/>
  <c r="A1" i="20"/>
  <c r="A1" i="15"/>
  <c r="A4" i="15"/>
  <c r="C15" i="15"/>
  <c r="C24" i="15"/>
  <c r="C22" i="15"/>
  <c r="A1" i="14"/>
  <c r="A4" i="14"/>
  <c r="E14" i="14"/>
  <c r="E21" i="15" s="1"/>
  <c r="C14" i="14"/>
  <c r="D21" i="15"/>
  <c r="A1" i="13"/>
  <c r="A1" i="12"/>
  <c r="A4" i="12"/>
  <c r="A1" i="11"/>
  <c r="A4" i="11"/>
  <c r="D18" i="15"/>
  <c r="A1" i="10"/>
  <c r="A4" i="10"/>
  <c r="E17" i="15"/>
  <c r="D17" i="15"/>
  <c r="A1" i="9"/>
  <c r="A4" i="9"/>
  <c r="A1" i="8"/>
  <c r="A4" i="8"/>
  <c r="A1" i="7"/>
  <c r="A4" i="7"/>
  <c r="A1" i="6"/>
  <c r="D11" i="15"/>
  <c r="A1" i="19"/>
  <c r="A3" i="19"/>
  <c r="I9" i="19"/>
  <c r="I10" i="19"/>
  <c r="I11" i="19"/>
  <c r="I12" i="19"/>
  <c r="I13" i="19"/>
  <c r="E16" i="6"/>
  <c r="E11" i="15"/>
  <c r="F18" i="20" l="1"/>
  <c r="C11" i="29" s="1"/>
  <c r="F14" i="41"/>
  <c r="C20" i="29"/>
  <c r="F22" i="15"/>
  <c r="C12" i="29"/>
  <c r="F15" i="15"/>
  <c r="D12" i="44"/>
  <c r="E8" i="44"/>
  <c r="F26" i="42"/>
  <c r="E22" i="15"/>
  <c r="E15" i="15"/>
  <c r="E24" i="15" s="1"/>
  <c r="D15" i="15"/>
  <c r="D22" i="15"/>
  <c r="I15" i="19"/>
  <c r="C15" i="29" l="1"/>
  <c r="F24" i="15"/>
  <c r="E9" i="44"/>
  <c r="E7" i="44" s="1"/>
  <c r="E13" i="44" s="1"/>
  <c r="D24" i="15"/>
  <c r="C21" i="29"/>
  <c r="E19" i="18" l="1"/>
  <c r="E21" i="18" s="1"/>
  <c r="E17" i="18"/>
  <c r="C25" i="29"/>
  <c r="E23" i="18" s="1"/>
  <c r="E26" i="18" l="1"/>
  <c r="E29" i="18" s="1"/>
  <c r="E31" i="18" s="1"/>
  <c r="E33" i="18" s="1"/>
  <c r="E35"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Ostermann</author>
    <author>Dirk Kuhfeld</author>
  </authors>
  <commentList>
    <comment ref="A6" authorId="0" shapeId="0" xr:uid="{00000000-0006-0000-0000-000001000000}">
      <text>
        <r>
          <rPr>
            <sz val="9"/>
            <color indexed="81"/>
            <rFont val="Tahoma"/>
            <family val="2"/>
          </rPr>
          <t>Der Name wird in alle Tabellenblätter von hier übernommen.</t>
        </r>
      </text>
    </comment>
    <comment ref="E14" authorId="0" shapeId="0" xr:uid="{00000000-0006-0000-0000-000003000000}">
      <text>
        <r>
          <rPr>
            <b/>
            <sz val="9"/>
            <color indexed="81"/>
            <rFont val="Tahoma"/>
            <family val="2"/>
          </rPr>
          <t>Die Honorarzone wird aus der "Bewertung" übernomme</t>
        </r>
        <r>
          <rPr>
            <b/>
            <sz val="9"/>
            <color indexed="81"/>
            <rFont val="Tahoma"/>
            <family val="2"/>
          </rPr>
          <t>n</t>
        </r>
        <r>
          <rPr>
            <sz val="9"/>
            <color indexed="81"/>
            <rFont val="Tahoma"/>
            <family val="2"/>
          </rPr>
          <t xml:space="preserve">
</t>
        </r>
      </text>
    </comment>
    <comment ref="E15" authorId="0" shapeId="0" xr:uid="{00000000-0006-0000-0000-000004000000}">
      <text>
        <r>
          <rPr>
            <b/>
            <sz val="9"/>
            <color indexed="81"/>
            <rFont val="Tahoma"/>
            <family val="2"/>
          </rPr>
          <t>Die Honorarsatz wird aus der "Bewertung" übernommen</t>
        </r>
      </text>
    </comment>
    <comment ref="E17" authorId="1" shapeId="0" xr:uid="{E4333862-5813-4F9C-B534-D11C40777B58}">
      <text>
        <r>
          <rPr>
            <b/>
            <sz val="9"/>
            <color indexed="81"/>
            <rFont val="Segoe UI"/>
            <family val="2"/>
          </rPr>
          <t>Honorar wird aus "GL-Summe übernommen</t>
        </r>
        <r>
          <rPr>
            <sz val="9"/>
            <color indexed="81"/>
            <rFont val="Segoe UI"/>
            <family val="2"/>
          </rPr>
          <t xml:space="preserve">
</t>
        </r>
      </text>
    </comment>
    <comment ref="E23" authorId="1" shapeId="0" xr:uid="{99EA3422-CDFE-4302-B3A7-BDF49A22321B}">
      <text>
        <r>
          <rPr>
            <b/>
            <sz val="9"/>
            <color indexed="81"/>
            <rFont val="Segoe UI"/>
            <family val="2"/>
          </rPr>
          <t>wird aus BL-Summe übernommen</t>
        </r>
        <r>
          <rPr>
            <sz val="9"/>
            <color indexed="81"/>
            <rFont val="Segoe UI"/>
            <family val="2"/>
          </rPr>
          <t xml:space="preserve">
</t>
        </r>
      </text>
    </comment>
  </commentList>
</comments>
</file>

<file path=xl/sharedStrings.xml><?xml version="1.0" encoding="utf-8"?>
<sst xmlns="http://schemas.openxmlformats.org/spreadsheetml/2006/main" count="618" uniqueCount="261">
  <si>
    <t>Honorarzone</t>
  </si>
  <si>
    <t>Honorar</t>
  </si>
  <si>
    <t>Höchstsatz</t>
  </si>
  <si>
    <t>I</t>
  </si>
  <si>
    <t>Mindestsatz</t>
  </si>
  <si>
    <t>II</t>
  </si>
  <si>
    <t>III</t>
  </si>
  <si>
    <t>IV</t>
  </si>
  <si>
    <t>V</t>
  </si>
  <si>
    <t>Leistungsphase 
Grundleistungen</t>
  </si>
  <si>
    <t>Bewertung der Teilleistungen v.H</t>
  </si>
  <si>
    <t>Leistungszuordnung v.H</t>
  </si>
  <si>
    <t>Auftragnehmer</t>
  </si>
  <si>
    <t>Auftraggeber</t>
  </si>
  <si>
    <t>1.</t>
  </si>
  <si>
    <t>Grundlagenermittlung</t>
  </si>
  <si>
    <t>Gesamtbewertung der Grundleistungen, Leistungsphase 1</t>
  </si>
  <si>
    <t/>
  </si>
  <si>
    <t>2.</t>
  </si>
  <si>
    <t>Gesamtbewertung der Grundleistungen, Leistungsphase 2</t>
  </si>
  <si>
    <t>3.</t>
  </si>
  <si>
    <t>Entwurfsplanung</t>
  </si>
  <si>
    <t>Gesamtbewertung der Grundleistungen, Leistungsphase 3</t>
  </si>
  <si>
    <t>4.</t>
  </si>
  <si>
    <t>Genehmigungsplanung</t>
  </si>
  <si>
    <t>Gesamtbewertung der Grundleistungen, Leistungsphase 4</t>
  </si>
  <si>
    <t>5.</t>
  </si>
  <si>
    <t>Ausführungsplanung</t>
  </si>
  <si>
    <t>Gesamtbewertung der Grundleistungen, Leistungsphase 5</t>
  </si>
  <si>
    <t>6.</t>
  </si>
  <si>
    <t>Vorbereitung der Vergabe</t>
  </si>
  <si>
    <t>Gesamtbewertung der Grundleistungen, Leistungsphase 6</t>
  </si>
  <si>
    <t>7.</t>
  </si>
  <si>
    <t>Mitwirkung bei der Vergabe</t>
  </si>
  <si>
    <t>Einholen von Angeboten</t>
  </si>
  <si>
    <t>Mitwirken bei der Auftragserteilung</t>
  </si>
  <si>
    <t>Gesamtbewertung der Grundleistungen, Leistungsphase 7</t>
  </si>
  <si>
    <t>8.</t>
  </si>
  <si>
    <t>Bauoberleitung</t>
  </si>
  <si>
    <t>Gesamtbewertung der Grundleistungen, Leistungsphase 8</t>
  </si>
  <si>
    <t>9.</t>
  </si>
  <si>
    <t>Objektbetreuung und Dokumentation</t>
  </si>
  <si>
    <t>Mitwirken bei der Freigabe von Sicherheitsleistungen</t>
  </si>
  <si>
    <t>Gesamtbewertung der Grundleistungen, Leistungsphase 9</t>
  </si>
  <si>
    <t>Leistungsphasen</t>
  </si>
  <si>
    <t>Zusammenstellung der Grundleistungen</t>
  </si>
  <si>
    <t>1</t>
  </si>
  <si>
    <t>2</t>
  </si>
  <si>
    <t>Vorplanung (Projekt- und Planungsvorbereitung) Beschaffen und Auswerten amtlicher Karten</t>
  </si>
  <si>
    <t>3</t>
  </si>
  <si>
    <t>4</t>
  </si>
  <si>
    <t>Grundleistungen Leistungsphase 1 - 4</t>
  </si>
  <si>
    <t>5</t>
  </si>
  <si>
    <t>6</t>
  </si>
  <si>
    <t>7</t>
  </si>
  <si>
    <t>8</t>
  </si>
  <si>
    <t>9</t>
  </si>
  <si>
    <t>Grundleistungen Leistungspase 5 - 9</t>
  </si>
  <si>
    <t>Gesamtbewertung der Grundleistungen</t>
  </si>
  <si>
    <t>Nebenkosten</t>
  </si>
  <si>
    <t>a)</t>
  </si>
  <si>
    <t>b)</t>
  </si>
  <si>
    <t>c)</t>
  </si>
  <si>
    <t>d)</t>
  </si>
  <si>
    <t>e)</t>
  </si>
  <si>
    <t>f)</t>
  </si>
  <si>
    <t>Ortsbesichtigung</t>
  </si>
  <si>
    <t>g)</t>
  </si>
  <si>
    <t>h)</t>
  </si>
  <si>
    <t>i)</t>
  </si>
  <si>
    <t>j)</t>
  </si>
  <si>
    <t>k)</t>
  </si>
  <si>
    <t>l)</t>
  </si>
  <si>
    <t>Auflisten der Verjährungsfristen für Mängelansprüche</t>
  </si>
  <si>
    <t>Zusammenfassen, Erläutern und Dokumentieren der Ergebnisse</t>
  </si>
  <si>
    <t>m)</t>
  </si>
  <si>
    <t>n)</t>
  </si>
  <si>
    <t>o)</t>
  </si>
  <si>
    <t>Vorbereiten der Vergabe</t>
  </si>
  <si>
    <t>Führen von Bietergesprächen</t>
  </si>
  <si>
    <t>Erstellen der Vergabevorschläge, Dokumentation des Vergabeverfahrens</t>
  </si>
  <si>
    <t>Aufstellen, Fortschreiben und Überwachen eines Terminplans (Balkendiagramm)</t>
  </si>
  <si>
    <t>Übergabe des Objekts</t>
  </si>
  <si>
    <t>Felder ausfüllen</t>
  </si>
  <si>
    <t>Felder werden automatisch gefüllt</t>
  </si>
  <si>
    <t>Honorarzusammenstellung</t>
  </si>
  <si>
    <t>von / bis Satz</t>
  </si>
  <si>
    <t>Honorar (netto ohne Nebenkosten)</t>
  </si>
  <si>
    <t>Honorar netto</t>
  </si>
  <si>
    <t>Mehrwertsteuer</t>
  </si>
  <si>
    <t>Honorar brutto</t>
  </si>
  <si>
    <t>Hinweise:</t>
  </si>
  <si>
    <t xml:space="preserve"> - die roten Tabellenblätter enthalten Grunddaten der Honorarfindung und die Honorarzusammenstellung</t>
  </si>
  <si>
    <t xml:space="preserve"> - Die grünen Tabellenblätter decken die Grundleistungen der HOAI ab. Die Leistungen des AN bewerten, die Leistungen AG werden automatisch errchnet.</t>
  </si>
  <si>
    <t xml:space="preserve"> - Die weißen Tabellenglätter beinhalten Grunddaten der Honorarbererchnungen und dürfen nicht geändert werden.</t>
  </si>
  <si>
    <t>Bewertungsmatrix zur Ermittlung der maßgebenden Honorarzone und des % - Satzes für die örtliche Bauleitung</t>
  </si>
  <si>
    <t>Planungsanforderungen</t>
  </si>
  <si>
    <t>Bewertung des Objekt</t>
  </si>
  <si>
    <t>Nr.</t>
  </si>
  <si>
    <t>Bezeichnung</t>
  </si>
  <si>
    <t>sehr gering</t>
  </si>
  <si>
    <t>gering</t>
  </si>
  <si>
    <t>durch-schnittlich</t>
  </si>
  <si>
    <t>überdurch-schnittlich</t>
  </si>
  <si>
    <t>sehr hoch</t>
  </si>
  <si>
    <t>Punkte</t>
  </si>
  <si>
    <t>Summe:</t>
  </si>
  <si>
    <t>Minimalpunktzahl der berücksichtigten Bewertungsmerkmale: 1</t>
  </si>
  <si>
    <t>Maximalpunktzahl der berücksichtigten Beweruntungsmerkale: 40</t>
  </si>
  <si>
    <t>Honorarzone I: Objekte mit bis zu 10 Punkten</t>
  </si>
  <si>
    <r>
      <t>LEISTUNGSBILD VERKEHRSANLAGEN nach § 47:</t>
    </r>
    <r>
      <rPr>
        <sz val="12"/>
        <rFont val="Arial"/>
        <family val="2"/>
      </rPr>
      <t xml:space="preserve"> Zuordnung der Grundleistungen 
Maßnahme:</t>
    </r>
  </si>
  <si>
    <t>Kommentar</t>
  </si>
  <si>
    <t>Menge</t>
  </si>
  <si>
    <t>Einheit</t>
  </si>
  <si>
    <t>EP [€]</t>
  </si>
  <si>
    <t>GP [€]</t>
  </si>
  <si>
    <t>1. Grundlagenermittlung</t>
  </si>
  <si>
    <t>Summe</t>
  </si>
  <si>
    <t>2. Vorplanung</t>
  </si>
  <si>
    <t>3. Entwurfsplanung</t>
  </si>
  <si>
    <t>6. Vorbereiten der Vergabe</t>
  </si>
  <si>
    <t>9. Objektbetreuung</t>
  </si>
  <si>
    <t>25%</t>
  </si>
  <si>
    <t>50%</t>
  </si>
  <si>
    <t>75%</t>
  </si>
  <si>
    <t>Leistungsphase</t>
  </si>
  <si>
    <t>Zusammenstellung der Leistungen</t>
  </si>
  <si>
    <t>Leistungen Leistungsphase 1 - 4</t>
  </si>
  <si>
    <t>Leistungen Leistungspase 5 - 9</t>
  </si>
  <si>
    <t>Gesamtbewertung der Leistungen</t>
  </si>
  <si>
    <t>Hinweise</t>
  </si>
  <si>
    <t>Felder werden automatisch ausgefüllt</t>
  </si>
  <si>
    <t xml:space="preserve">Sanierung der Sporthalle Ludwig-Wolker-Straße in Mülheim an der Ruhr
</t>
  </si>
  <si>
    <t>Bewertungsmerkmale nach § 35 HOAI Abs. 2 bis 6</t>
  </si>
  <si>
    <t>Anforderungen an die Einbindung in die Umgebung</t>
  </si>
  <si>
    <t>Gestalterische Anforderungen</t>
  </si>
  <si>
    <t>konstruktive Anforderungen</t>
  </si>
  <si>
    <t>technische Ausrüstung</t>
  </si>
  <si>
    <t>Ausbau</t>
  </si>
  <si>
    <t>Anzahl der Funktionsbereiche</t>
  </si>
  <si>
    <t>Honorarzone II: Objekte mit 11 bis 18 Punkten</t>
  </si>
  <si>
    <t>Honorarzone III: Objekte mit 19 bis 26 Punkten</t>
  </si>
  <si>
    <t>Honorarzone IV: Objekte mit 27 bis 34 Punkten</t>
  </si>
  <si>
    <t>Honorarzone V: Objekte mit 35 bis 42 Punkten</t>
  </si>
  <si>
    <r>
      <t>LEISTUNGSBILD Gebäude und Innenräume nach § 34:</t>
    </r>
    <r>
      <rPr>
        <sz val="12"/>
        <rFont val="Arial"/>
        <family val="2"/>
      </rPr>
      <t xml:space="preserve"> Zuordnung der Grundleistungen 
Maßnahme:</t>
    </r>
  </si>
  <si>
    <t>Klären der Aufgabenstellung auf Grundlage der Vorgaben oder der Bedarfsplanung des Auftraggebers</t>
  </si>
  <si>
    <t>Beraten zum gesamten Leistungs- und Untersuchungsbedarf</t>
  </si>
  <si>
    <t>Formulieren der Entscheidungshilfen für die Auswahl anderer an der Planung fachlich Beteiligter</t>
  </si>
  <si>
    <t>Honorar netto inkl. Nebenkosten</t>
  </si>
  <si>
    <t>Analysieren der Grundlagen, Abstimmen der Leistungen mit den fachlich an der Planung Beteiligten</t>
  </si>
  <si>
    <t>Abstimmen der Zielvorstellungen, Hinweisen auf Zielkonflikte</t>
  </si>
  <si>
    <t>Erarbeiten der Vorplanung, Untersuchen, Darstellen und Bewerten von Varianten nach gleichen Anforderungen, Zeichnungen im Maßstab nach Art und Größe des Objekts</t>
  </si>
  <si>
    <t>Klären und Erläutern der wesentlichen Zusammenhänge, Vorgaben und Bedingungen (z.B. städtebauliche, gestalterische, funktionale, technische, wirtschaftliche, ökologische, bauphysikalische, energiewirtschaftliche, soziale, öffentlich-rechtliche)</t>
  </si>
  <si>
    <t>Bereitstellen der Arbeitsergebnisse als Grundlage für die anderen an der Planung fachlich Beteiligten sowie Koordination und Integration von deren
Leistungen</t>
  </si>
  <si>
    <t>Vorverhandlungen über die Genehmigungsfähigkeit</t>
  </si>
  <si>
    <t>Kostenschätzung nach DIN 276, Vergleich mit den finanziellen Rahmenbedingungen</t>
  </si>
  <si>
    <t>Erstellen eines Terminplans mit den wesentlichen Vorgängen des Planungs- und Bauablaufs</t>
  </si>
  <si>
    <t xml:space="preserve">Vorplanung (Projekt- und Planungsvorbereitung) </t>
  </si>
  <si>
    <t>Objektbeschreibung</t>
  </si>
  <si>
    <t>Verhandlungen über die Genehmigungsfähigkeit</t>
  </si>
  <si>
    <t>Fortschreiben des Terminplans</t>
  </si>
  <si>
    <t>Leistungszuordnung v. H</t>
  </si>
  <si>
    <t>Einreichen der Vorlagen</t>
  </si>
  <si>
    <t>Ergänzen und Anpassen der Planungsunterlagen, Beschreibungen und Berechnungen</t>
  </si>
  <si>
    <t>p)</t>
  </si>
  <si>
    <t>Zusammenstellen der Vertragsunterlagen für alle Leistungsbereiche</t>
  </si>
  <si>
    <t>Zusammenstellen der Vergabeunterlagen für alle Leistungsbereiche</t>
  </si>
  <si>
    <t>Aufstellen eines Vergabeterminplans</t>
  </si>
  <si>
    <t>Abstimmen und Koordinieren der Schnittstellen zu den Leistungsbeschreibungen der an der Planung fachlich Beteiligten</t>
  </si>
  <si>
    <t>Fortschreiben der Ausführungsplanung aufgrund der gewerkeorientierten Bearbeitung während der Objektausführung</t>
  </si>
  <si>
    <t>Überprüfen erforderlicher Montagepläne der vom Objektplaner geplanten Baukonstruktionen und baukonstruktiven Einbauten auf Übereinstimmung mit
der Ausführungsplanung</t>
  </si>
  <si>
    <t>Ausführungs-, Detail- und Konstruktionszeichnungen nach Art und Größe des Objekts im erforderlichen Umfang und Detaillierungsgrad unter
Berücksichtigung aller fachspezifischen Anforderungen, z.B. bei Gebäuden im Maßstab 1:50 bis 1:1, z.B. bei Innenräumen im Maßstab 1:20 bis 1:1</t>
  </si>
  <si>
    <t>Überwachen der Beseitigung der bei der Abnahme festgestellten Mängel</t>
  </si>
  <si>
    <t>Dokumentation des Bauablaufs (z.B. Bautagebuch)</t>
  </si>
  <si>
    <t>Gemeinsames Aufmaß mit den ausführenden Unternehmen</t>
  </si>
  <si>
    <t>Rechnungsprüfung einschließlich Prüfen der Aufmaße der bauausführenden Unternehmen</t>
  </si>
  <si>
    <t>Kostenkontrolle durch Überprüfen der Leistungsabrechnung der bauausführenden Unternehmen im Vergleich zu den Vertragspreisen</t>
  </si>
  <si>
    <t>Kostenfeststellung, z.B. nach DIN 276</t>
  </si>
  <si>
    <t>Antrag auf öffentlich-rechtliche Abnahmen und Teilnahme daran</t>
  </si>
  <si>
    <r>
      <t>LEISTUNGSBILD Gebäude und Innenräume nach § 34:</t>
    </r>
    <r>
      <rPr>
        <sz val="12"/>
        <rFont val="Arial"/>
        <family val="2"/>
      </rPr>
      <t xml:space="preserve"> Zuordnung der Beonderen Leistungen
Maßnahme:</t>
    </r>
  </si>
  <si>
    <t>Analyse von bis zu drei Alternativen / Varianten und deren Wertung mit Kostenuntersuchung (Optimierung)</t>
  </si>
  <si>
    <t>Der AN stellt die erforderlichen Vergabeunterlagen komplett zusammen und stellt diese der Stadt nach deren Vorgaben zur Versendung zur Verfügung</t>
  </si>
  <si>
    <t>Teilnahme an monatlichen bis 14-tägigen Bauherrenberatungen in Mülheim über die gesamte Projektlaufzeit bis Ende der Bauphase</t>
  </si>
  <si>
    <t>Nach Genehmigung des Entwurfes und der Kostenberechnung: Erstellung und zeitlich koordinierte Bereitstellung von Bemusterungslisten inklusive baubegleitende Aktualisierungen</t>
  </si>
  <si>
    <t>Auftragnehmer / Büroleiter</t>
  </si>
  <si>
    <t>Technischer Zeichner und sonstige Mitarbeiter</t>
  </si>
  <si>
    <t>Std.</t>
  </si>
  <si>
    <t>Stundensätze zusätzliche Leistungen</t>
  </si>
  <si>
    <t>Zusammenstellen der Anforderungen aus Zertifizierungssystemen</t>
  </si>
  <si>
    <t>psch</t>
  </si>
  <si>
    <t>Architekt / Fachingenieur</t>
  </si>
  <si>
    <t>Tag</t>
  </si>
  <si>
    <t>1/2-Tagessatz bei bis 4 Std.</t>
  </si>
  <si>
    <t>Tagessatz bei bis zu 8 Std.</t>
  </si>
  <si>
    <t>Zulage für Vor-Ort-Termin</t>
  </si>
  <si>
    <r>
      <t xml:space="preserve">Anrechenbare Kosten </t>
    </r>
    <r>
      <rPr>
        <b/>
        <sz val="9"/>
        <rFont val="Arial"/>
        <family val="2"/>
      </rPr>
      <t>(vorläufig auf Basis der Kostenschätzung)</t>
    </r>
  </si>
  <si>
    <t>Leistungen - Allgemein</t>
  </si>
  <si>
    <t xml:space="preserve">Besonder Leistungen netto </t>
  </si>
  <si>
    <t>Umbauzuschlag (UZ)</t>
  </si>
  <si>
    <t xml:space="preserve">Abrechnung auf Grundlage der Kostenberechnung, solange diese nicht vorliegt auf Basis der vorliegenden Kostenschätzung. Bei der Ermittlung der anrechenbaren Kosten erfolgt keine gesonderte, kostentechnische Berücksichtigung der vorhandenen Bausubstanz. </t>
  </si>
  <si>
    <t xml:space="preserve">Bei der Bewertung ist zu berücksichtigen, dass keine gesonderte (fiktive) Bewertung der vorhandenen Bausubstanz im Rahmen der Ermittlung der anrechenbaren Baukosten berücksichtigt wird! </t>
  </si>
  <si>
    <t>Honorar Grundleistungen netto inkl. ZU</t>
  </si>
  <si>
    <t xml:space="preserve"> - Die Ergebnisse der Honorarberechnung der Grundleistungen sind im Blatter GL-Summe manuell einzutragen.</t>
  </si>
  <si>
    <t xml:space="preserve"> - Die gelben Tabellenblätter decken die besonderen Leistungen der HOAI ab. Hier können Kommentare und Honorare frei vereinbart werden. Die Honorare sind hier mauell einzutragen.</t>
  </si>
  <si>
    <t xml:space="preserve"> - Die Honorzusammenstellung der besonderen Leistungen erfolgt im Blatt BL-Summe.</t>
  </si>
  <si>
    <t>KGR</t>
  </si>
  <si>
    <t>Beschreibung</t>
  </si>
  <si>
    <t>Kostenschätz.
 [brutto]</t>
  </si>
  <si>
    <t>Kostenschätz.
 [netto]</t>
  </si>
  <si>
    <t>anreb. BK 
(netto´]</t>
  </si>
  <si>
    <t>Anmerkung</t>
  </si>
  <si>
    <t>Vorbereitende Maßnahmen</t>
  </si>
  <si>
    <t>nicht anr. BK / HOAI § 33, Abs.3</t>
  </si>
  <si>
    <t>Bauwerk - Baukonstruktionen</t>
  </si>
  <si>
    <t>voll anr. BK (100%) / HOAI § 33 Abs.1</t>
  </si>
  <si>
    <t>Bauwerk - Technische Anlagen</t>
  </si>
  <si>
    <t>antl. anr. BK / HOAI 33</t>
  </si>
  <si>
    <t>Nebenrechnung</t>
  </si>
  <si>
    <t>bis 25% der sonst. Kosten voll anrechenb.</t>
  </si>
  <si>
    <t>über 25% der sonst. Kosten, 50% anrechenb.</t>
  </si>
  <si>
    <t>Außenanlagen und Freiflächen</t>
  </si>
  <si>
    <t>Baunebenkosten</t>
  </si>
  <si>
    <t>Gesamtsumme gem. KS</t>
  </si>
  <si>
    <t>davon anr. BK nach HOAI</t>
  </si>
  <si>
    <t>Die Stadt Mühlheim an der Ruhr plant die Sanierung der 3-Fach-Sporthalle Ludwig-Wolker. Gemäß der Kostenschätzung nach DIN 276 2018-12 des Architekturbüros  t/b architekten GmbH, Möddericher Str. 38, 46238 Bottrop, vom 09.05.2025 beträgt der Gesamtwertumfang der Maßnahme 6.526.000,00 € brutto (5.484.033,61 € netto). Darin sind Baunebenkosten (KG 700) enthalten i. H. v. 1.170.000,00 € brutto (983.193,28 € netto) und Baukosten i. H. v. 5.356.000,00 € brutto (4.500.840,34 € netto).</t>
  </si>
  <si>
    <r>
      <t xml:space="preserve">Aufstellen von Leistungsbeschreibungen mit Leistungsverzeichnissen nach Leistungsbereichen, Ermitteln und Zusammenstellen von Mengen auf
Grundlage der Ausführungsplanung unter Verwendung der Beiträge anderer an der Planung fachlich Beteiligter. </t>
    </r>
    <r>
      <rPr>
        <sz val="10"/>
        <color rgb="FFFF0000"/>
        <rFont val="Arial"/>
        <family val="2"/>
      </rPr>
      <t>Einschließlich Koordination aller Fachplaner (TGA, Tragwerk, Bauphysik, Brandschutz, etc.). Koordination der Objekt- und Fachplanungen inkl. Abgleich und Integration in die gesamte Planung.</t>
    </r>
  </si>
  <si>
    <r>
      <t xml:space="preserve">Koordinieren der Vergaben der Fachplaner. </t>
    </r>
    <r>
      <rPr>
        <sz val="10"/>
        <color rgb="FFFF0000"/>
        <rFont val="Arial"/>
        <family val="2"/>
      </rPr>
      <t>Einschließlich Koordination aller Fachplaner (TGA, Tragwerk, Bauphysik, Brandschutz, etc.). Koordination der Objekt- und Fachplanungen inkl. Abgleich und Integration in die gesamte Planung.</t>
    </r>
  </si>
  <si>
    <r>
      <t xml:space="preserve">Koordinieren der an der Objektüberwachung fachlich Beteiligten. </t>
    </r>
    <r>
      <rPr>
        <sz val="10"/>
        <color rgb="FFFF0000"/>
        <rFont val="Arial"/>
        <family val="2"/>
      </rPr>
      <t>Einschließlich Koordination aller Fachplaner (TGA, Tragwerk, Bauphysik, Brandschutz, etc.). Koordination der Objekt- und Fachplanungen inkl. Abgleich und Integration in die gesamte Planung bzw. Ausführung.</t>
    </r>
  </si>
  <si>
    <r>
      <t xml:space="preserve">Fachliche Bewertung der innerhalb der Verjährungsfristen für Gewährleistungsansprüche festgestellten Mängel, längstens jedoch bis zum Ablauf von 5
Jahren seit Abnahme der Leistung, einschließlich notwendiger Begehungen. </t>
    </r>
    <r>
      <rPr>
        <sz val="10"/>
        <color rgb="FFFF0000"/>
        <rFont val="Arial"/>
        <family val="2"/>
      </rPr>
      <t>Einschließlich Koordination aller Fachplaner (TGA, Tragwerk, Bauphysik, Brandschutz, etc.). Koordination der Objekt- und Fachplanungen inkl. Abgleich und Integration in die gesamte Planung bzw. Ausführung.</t>
    </r>
  </si>
  <si>
    <t>Schnittstellenmanagement zwischen Planern und Abstimmung mit der Projektleitung bzw. der Projektsteuerung, inkl. Termin- und Kostenabgleich/-steuerung.</t>
  </si>
  <si>
    <t>Verschiedenes über alle Leistungsphasen (HOAI-Lph. 1bis 9)</t>
  </si>
  <si>
    <t>Prüfen der rechtlichen Rahmenbedingungen (Bauplanungsrecht, Sportstätten-Normen)</t>
  </si>
  <si>
    <t>Schnittstellenklärung zu Fachplanern (Tragwerk, Brandschutz, etc.).</t>
  </si>
  <si>
    <t>Mitwirken beim Aufstellen und Fortschreiben (überwachen) eines übergeordneten Steuerungsterminplans, unter Beachtung aller HOAI-Leistungsphasen, Fachgewerke und Meilensteine (fachübergreifend), in Abstimmung mit allen Fachplanern, der Projektleitung und der beauftragten Projektsteuerung</t>
  </si>
  <si>
    <r>
      <t xml:space="preserve">Erarbeiten der Entwurfsplanung, unter weiterer Berücksichtigung der wesentlichen Zusammenhänge, Vorgaben und Bedingungen (z. B. städtebauliche,
gestalterische, funktionale, technische, wirtschaftliche, ökologische, soziale, öffentlich-rechtliche) auf Grundlage der Vorplanung und als Grundlage für die
weiteren Leistungsphasen und die erforderlichen öffentlich-rechtlichen Genehmigungen unter Verwendung der Beiträge anderer an der Planung fachlich
Beteiligter. Zeichnungen nach Art und Größe des Objekts im erforderlichen Umfang und Detaillierungsgrad unter Berücksichtigung aller fachspezifischen
Anforderungen, z. B. bei Gebäuden im Maßstab 1:100, z. B. bei Innenräumen im Maßstab 1:50 bis 1:20
Bereitstellen der Arbeitsergebnisse als Grundlage für die anderen an der Planung fachlich Beteiligten, sowie Integration und Koordination der Fachplanungen. </t>
    </r>
    <r>
      <rPr>
        <sz val="10"/>
        <color rgb="FFFF0000"/>
        <rFont val="Arial"/>
        <family val="2"/>
      </rPr>
      <t>Einschließlich Koordination aller Fachplaner (TGA, Tragwerk, Bauphysik, Brandschutz, etc.). Koordination der Objekt- und Fachplanungen, inkl. Abgleich und Integration in die gesamte Planung.</t>
    </r>
    <r>
      <rPr>
        <sz val="10"/>
        <rFont val="Arial"/>
        <family val="2"/>
      </rPr>
      <t xml:space="preserve"> </t>
    </r>
  </si>
  <si>
    <r>
      <t xml:space="preserve">Bereitstellen der Arbeitsergebnisse als Grundlage für die anderen an der Planung fachlich Beteiligten sowie Koordination und Integration von deren Leistungen. </t>
    </r>
    <r>
      <rPr>
        <sz val="10"/>
        <color rgb="FFFF0000"/>
        <rFont val="Arial"/>
        <family val="2"/>
      </rPr>
      <t>Fachübergreifende Koordination (Pläne, Modelle, Berechnungen).</t>
    </r>
  </si>
  <si>
    <r>
      <t xml:space="preserve">Fortschreiben des Terminplans. </t>
    </r>
    <r>
      <rPr>
        <sz val="10"/>
        <color rgb="FFFF0000"/>
        <rFont val="Arial"/>
        <family val="2"/>
      </rPr>
      <t>Einschließlich Abstimmung und Koordination mit allenen Fachplanern, der Projektleitung sowie der Projektsteuerung.</t>
    </r>
  </si>
  <si>
    <r>
      <t xml:space="preserve">Kostenberechnung nach DIN 276 und Vergleich mit der Kostenschätzung. </t>
    </r>
    <r>
      <rPr>
        <sz val="10"/>
        <color rgb="FFFF0000"/>
        <rFont val="Arial"/>
        <family val="2"/>
      </rPr>
      <t>Einschließlich Abstimmung und Koordination mit allenen Fachplanern, der Projektleitung sowie der Projektsteuerung.</t>
    </r>
  </si>
  <si>
    <r>
      <t xml:space="preserve">Erarbeiten und Zusammenstellen der Vorlagen und Nachweise für öffentlich-rechtliche Genehmigungen oder Zustimmungen einschließlich der Anträge
auf Ausnahmen und Befreiungen, sowie notwendiger Verhandlungen mit Behörden unter Verwendung der Beiträge anderer an der Planung fachlich
Beteiligter. </t>
    </r>
    <r>
      <rPr>
        <sz val="10"/>
        <color rgb="FFFF0000"/>
        <rFont val="Arial"/>
        <family val="2"/>
      </rPr>
      <t>Einschließlich Koordination aller Fachplaner (TGA, Tragwerk, Bauphysik, Brandschutz, etc.)</t>
    </r>
    <r>
      <rPr>
        <sz val="10"/>
        <rFont val="Arial"/>
        <family val="2"/>
      </rPr>
      <t xml:space="preserve">. </t>
    </r>
    <r>
      <rPr>
        <sz val="10"/>
        <color rgb="FFFF0000"/>
        <rFont val="Arial"/>
        <family val="2"/>
      </rPr>
      <t>Koordination der Objekt- und Fachplanungen, inkl. Abgleich und Integration in die gesamte Planung. Abstimmung mit Behörden (z. B. Brandschutz, Sportstättenrichtlinien, Barrierefreiheit).</t>
    </r>
  </si>
  <si>
    <r>
      <t xml:space="preserve">Erarbeiten der Ausführungsplanung mit allen für die Ausführung notwendigen Einzelangaben (zeichnerisch und textlich) auf Grundlage der Entwurfs- und
Genehmigungsplanung bis zur ausführungsreifen Lösung, als Grundlage für die weiteren Leistungsphasen. </t>
    </r>
    <r>
      <rPr>
        <sz val="10"/>
        <color rgb="FFFF0000"/>
        <rFont val="Arial"/>
        <family val="2"/>
      </rPr>
      <t>Einschließlich Koordination aller Fachplaner (TGA, Tragwerk, Bauphysik, Brandschutz, etc.). Koordination der Objekt- und Fachplanungen, inkl. Abgleich und Integration in die gesamte Planung.</t>
    </r>
  </si>
  <si>
    <t>Bereitstellen der Arbeitsergebnisse als Grundlage für die anderen an der Planung fachlich Beteiligten, sowie Koordination und Integration von deren Leistungen</t>
  </si>
  <si>
    <r>
      <t xml:space="preserve">Ermitteln der Kosten auf Grundlage vom Planer bepreister Leistungsverzeichnisse. </t>
    </r>
    <r>
      <rPr>
        <sz val="10"/>
        <color rgb="FFFF0000"/>
        <rFont val="Arial"/>
        <family val="2"/>
      </rPr>
      <t>Einschließlich Zusammenführen und Prüfen der Leistungsverzeichnisse aller Fachplaner.</t>
    </r>
  </si>
  <si>
    <r>
      <t>Kostenkontrolle durch Vergleich der vom Planer bepreisten Leistungsverzeichnisse mit der Kostenberechnung und</t>
    </r>
    <r>
      <rPr>
        <sz val="10"/>
        <color rgb="FFFF0000"/>
        <rFont val="Arial"/>
        <family val="2"/>
      </rPr>
      <t xml:space="preserve"> Kostenschätzung / Budgetplanung. Einschließlich fachübergreifender Kostenkontrolle. </t>
    </r>
  </si>
  <si>
    <r>
      <t>Prüfen und Werten der Angebote einschließlich Aufstellen eines Preisspiegels nach Einzelpositionen oder Teilleistungen, Prüfen und Werten der Angebote zusätzlicher und geänderter Leistungen der ausführenden Unternehmen und der Angemessenheit der Preise.</t>
    </r>
    <r>
      <rPr>
        <sz val="10"/>
        <color rgb="FFFF0000"/>
        <rFont val="Arial"/>
        <family val="2"/>
      </rPr>
      <t xml:space="preserve"> Prüfen der Fachplaner-Angebote auf Vollständigkeit &amp; Schnittstellen. Fachübergreifende Wertung (Kosten, Termine, Schnittstellenrisiken).</t>
    </r>
  </si>
  <si>
    <r>
      <t xml:space="preserve">Vergleichen der Ausschreibungsergebnisse mit den vom Planer bepreisten Leistungsverzeichnissen </t>
    </r>
    <r>
      <rPr>
        <strike/>
        <sz val="10"/>
        <rFont val="Arial"/>
        <family val="2"/>
      </rPr>
      <t>oder</t>
    </r>
    <r>
      <rPr>
        <sz val="10"/>
        <color rgb="FFFF0000"/>
        <rFont val="Arial"/>
        <family val="2"/>
      </rPr>
      <t xml:space="preserve"> und </t>
    </r>
    <r>
      <rPr>
        <sz val="10"/>
        <rFont val="Arial"/>
        <family val="2"/>
      </rPr>
      <t>der Kostenberechnung.</t>
    </r>
  </si>
  <si>
    <t>Überwachen der Ausführung von Tragwerken mit sehr geringen und geringen Planungsanforderungen auf Übereinstimmung mit dem Standsicherheitsnachweis.</t>
  </si>
  <si>
    <t xml:space="preserve">Vergleich der Ergebnisse der Rechnungsprüfungen mit den Auftragssummen einschließlich Nachträgen. </t>
  </si>
  <si>
    <t>Organisation der Abnahme der Bauleistungen unter Mitwirkung anderer an der Planung und Objektüberwachung fachlich Beteiligter, Feststellung von Mängeln, Abnahmeempfehlung für den Auftraggeber</t>
  </si>
  <si>
    <r>
      <t xml:space="preserve">Überwachen der Ausführung des Objektes auf Übereinstimmung mit der öffentlich-rechtlichen Genehmigung oder Zustimmung, den Verträgen mit ausführenden Unternehmen, den Ausführungsunterlagen, den einschlägigen Vorschriften sowie mit den allgemein anerkannten Regeln der Technik. </t>
    </r>
    <r>
      <rPr>
        <sz val="10"/>
        <color rgb="FFFF0000"/>
        <rFont val="Arial"/>
        <family val="2"/>
      </rPr>
      <t xml:space="preserve">Einschließlich fachübergreifende Überwachung der Schnittstellen zwischen Gewerken. Erkennen, Anzeigen und Melden von Mängeln, führen einer fachgewerkbezogenen Mängelliste. Mitwirkung bei der Beseitigung von Mängeln sowie die Dokumentation während der Bauausführung, einchließlich Koordination der hieran beteiligten Fachplaner/Fachbauüberwacher. Fachtechnische (inhaltlich-technischer)  Prüfung von Nachträgen (z. B. aufgrund geänderter Ausführungsbedingungen, Mengenänderungen, Zusatzleistungen). </t>
    </r>
  </si>
  <si>
    <t>Objektbegehung zur Mängelfeststellung vor Ablauf der Verjährungsfristen für Mängelansprüche gegenüber den ausführenden Unternehmen. Einschließlich fachübergreifende Betreuung bei Gewährleistungsmängeln</t>
  </si>
  <si>
    <t>rote Schrift = Ergänzung bzw. Erläuterung/Klarstellung der Grundleistung</t>
  </si>
  <si>
    <t>Text</t>
  </si>
  <si>
    <t>Stk</t>
  </si>
  <si>
    <t>kalkuliert werden 4 Halbtagessätze. 1/2-Tagessatz bei bis 4 Std, inkl. Vor-Ort-Kostenpauschale, für den Auftragnmehmer/Büroleiter.</t>
  </si>
  <si>
    <t xml:space="preserve">Zusätzliche Überwachungsleistungen zur Mängelbeseitigung innerhalb der Verjährungsfristen, nach Bauübergabe, auf Anforderung des Auftraggebers, nach Aufforderung. </t>
  </si>
  <si>
    <r>
      <t>Systematische Zusammenstellung der Dokumentation, zeichnerischen Darstellungen und rechnerischen Ergebnisse des Objekts,</t>
    </r>
    <r>
      <rPr>
        <sz val="10"/>
        <color rgb="FFFF0000"/>
        <rFont val="Arial"/>
        <family val="2"/>
      </rPr>
      <t xml:space="preserve"> inkl. Fachgewerke, Revisionsunterlagen, Wartungs- und Pflegehinweisen, etc. (Die Anlage  5.3 - Projektübergabeliste, des Vertrags, ist hierbei zu beachten und mit den dazugehörigen Dokumenten auszufüllen und zusammenzustellen).</t>
    </r>
  </si>
  <si>
    <t xml:space="preserve">Prüfen und Ergänzung der vorhandenen Grundlagenermittlung, unter Beachtung aller Grundleistungen der Leistungsphase 1 der HOAI § 34. Einschließlich Klärung etwaiger zusätzlicher Bedarfe und Koordination aller Fachplaner (TGA, Tragwerk, Bauphysik, Brandschutz, SiGeKo etc.). Koordination der Objekt- und Fachplanungen, inkl. Abgleich und Integration in die gesamte Planung. </t>
  </si>
  <si>
    <t>Prüfen und Ergänzung der vorhandenen Vorplanung, unter Beachtung aller Grundleistungen der Leistungsphase 2 der HOAI § 34. Einschließlich Koordination aller Fachplaner (TGA, Tragwerk, Bauphysik, Brandschutz, SiGeKo etc.). Koordination der Objekt- und Fachplanungen inkl. Abgleich und Integration in die gesamte Planung. Koordination und Einbindung noch fehlender Fachplanerleistungen. Mitwirken bei Genehmigungsfähigkeit (z. B. Brandschutz, Lärmschutz). Aufstellen eines übergeordnteten Terminplans mit den Fachplanern.</t>
  </si>
  <si>
    <t>k. A. / entfällt</t>
  </si>
  <si>
    <t>Leistungsbeschreibung zum Los 1 - Architektenvertrag</t>
  </si>
  <si>
    <r>
      <t>LEISTUNGSBILD Gebäude und Innenräume nach § 34:</t>
    </r>
    <r>
      <rPr>
        <sz val="12"/>
        <rFont val="Arial"/>
        <family val="2"/>
      </rPr>
      <t xml:space="preserve"> Zuordnung der Besonderen Leistungen
Maßnahme: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</si>
</sst>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quot;DM&quot;_-;\-* #,##0.00\ &quot;DM&quot;_-;_-* &quot;-&quot;??\ &quot;DM&quot;_-;_-@_-"/>
    <numFmt numFmtId="165" formatCode="_-* #,##0.00\ _D_M_-;\-* #,##0.00\ _D_M_-;_-* &quot;-&quot;??\ _D_M_-;_-@_-"/>
    <numFmt numFmtId="166" formatCode="0.0"/>
    <numFmt numFmtId="167" formatCode="#,##0.00\ &quot;€&quot;"/>
    <numFmt numFmtId="168" formatCode="_-* #,##0.00\ [$€-407]_-;\-* #,##0.00\ [$€-407]_-;_-* &quot;-&quot;??\ [$€-407]_-;_-@_-"/>
  </numFmts>
  <fonts count="63" x14ac:knownFonts="1">
    <font>
      <sz val="10"/>
      <name val="Arial"/>
    </font>
    <font>
      <b/>
      <sz val="10"/>
      <name val="Arial"/>
      <family val="2"/>
    </font>
    <font>
      <sz val="10"/>
      <name val="Arial"/>
      <family val="2"/>
    </font>
    <font>
      <sz val="8"/>
      <name val="Arial"/>
      <family val="2"/>
    </font>
    <font>
      <sz val="8"/>
      <name val="Arial"/>
      <family val="2"/>
    </font>
    <font>
      <sz val="10"/>
      <name val="MS Sans Serif"/>
    </font>
    <font>
      <sz val="12"/>
      <name val="Arial"/>
      <family val="2"/>
    </font>
    <font>
      <b/>
      <sz val="12"/>
      <name val="Arial"/>
      <family val="2"/>
    </font>
    <font>
      <sz val="9"/>
      <name val="Arial"/>
      <family val="2"/>
    </font>
    <font>
      <b/>
      <sz val="12"/>
      <name val="Arial"/>
      <family val="2"/>
    </font>
    <font>
      <b/>
      <sz val="12"/>
      <name val="MS Sans Serif"/>
    </font>
    <font>
      <sz val="10"/>
      <name val="Arial"/>
      <family val="2"/>
    </font>
    <font>
      <b/>
      <sz val="10"/>
      <name val="Arial"/>
      <family val="2"/>
    </font>
    <font>
      <sz val="12"/>
      <name val="MS Sans Serif"/>
    </font>
    <font>
      <b/>
      <u/>
      <sz val="12"/>
      <name val="Arial"/>
      <family val="2"/>
    </font>
    <font>
      <b/>
      <sz val="14"/>
      <name val="Arial"/>
      <family val="2"/>
    </font>
    <font>
      <b/>
      <u val="singleAccounting"/>
      <sz val="14"/>
      <name val="Arial"/>
      <family val="2"/>
    </font>
    <font>
      <sz val="10"/>
      <color indexed="10"/>
      <name val="MS Sans Serif"/>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8"/>
      <name val="Arial"/>
      <family val="2"/>
    </font>
    <font>
      <b/>
      <sz val="16"/>
      <name val="Arial"/>
      <family val="2"/>
    </font>
    <font>
      <sz val="10"/>
      <color indexed="10"/>
      <name val="Arial"/>
      <family val="2"/>
    </font>
    <font>
      <b/>
      <i/>
      <sz val="12"/>
      <name val="Arial"/>
      <family val="2"/>
    </font>
    <font>
      <sz val="9"/>
      <color indexed="81"/>
      <name val="Tahoma"/>
      <family val="2"/>
    </font>
    <font>
      <b/>
      <sz val="9"/>
      <color indexed="81"/>
      <name val="Tahoma"/>
      <family val="2"/>
    </font>
    <font>
      <sz val="12"/>
      <color indexed="8"/>
      <name val="Arial"/>
      <family val="2"/>
    </font>
    <font>
      <b/>
      <sz val="12"/>
      <color indexed="8"/>
      <name val="Arial"/>
      <family val="2"/>
    </font>
    <font>
      <b/>
      <i/>
      <sz val="12"/>
      <color indexed="8"/>
      <name val="Arial"/>
      <family val="2"/>
    </font>
    <font>
      <b/>
      <u/>
      <sz val="10"/>
      <name val="Arial"/>
      <family val="2"/>
    </font>
    <font>
      <b/>
      <sz val="12"/>
      <name val="MS Sans Serif"/>
      <family val="2"/>
    </font>
    <font>
      <strike/>
      <sz val="12"/>
      <color indexed="8"/>
      <name val="Arial"/>
      <family val="2"/>
    </font>
    <font>
      <u/>
      <sz val="10"/>
      <name val="MS Sans Serif"/>
    </font>
    <font>
      <sz val="11"/>
      <name val="Arial"/>
      <family val="2"/>
    </font>
    <font>
      <sz val="10"/>
      <color rgb="FF0000FF"/>
      <name val="Georgia"/>
      <family val="1"/>
    </font>
    <font>
      <strike/>
      <sz val="10"/>
      <name val="Arial"/>
      <family val="2"/>
    </font>
    <font>
      <b/>
      <sz val="9"/>
      <name val="Arial"/>
      <family val="2"/>
    </font>
    <font>
      <sz val="9"/>
      <color indexed="81"/>
      <name val="Segoe UI"/>
      <family val="2"/>
    </font>
    <font>
      <b/>
      <sz val="9"/>
      <color indexed="81"/>
      <name val="Segoe UI"/>
      <family val="2"/>
    </font>
    <font>
      <b/>
      <sz val="10"/>
      <color theme="1"/>
      <name val="Arial"/>
      <family val="2"/>
    </font>
    <font>
      <sz val="9"/>
      <color theme="1"/>
      <name val="Arial"/>
      <family val="2"/>
    </font>
    <font>
      <sz val="9"/>
      <color theme="0" tint="-0.34998626667073579"/>
      <name val="Arial"/>
      <family val="2"/>
    </font>
    <font>
      <sz val="9"/>
      <color theme="0" tint="-0.499984740745262"/>
      <name val="Arial"/>
      <family val="2"/>
    </font>
    <font>
      <sz val="11"/>
      <color theme="1"/>
      <name val="Arial"/>
      <family val="2"/>
    </font>
    <font>
      <b/>
      <sz val="9"/>
      <color theme="1"/>
      <name val="Arial"/>
      <family val="2"/>
    </font>
    <font>
      <sz val="10"/>
      <color rgb="FFFF0000"/>
      <name val="Arial"/>
      <family val="2"/>
    </font>
    <font>
      <sz val="10"/>
      <color rgb="FFFF0000"/>
      <name val="MS Sans Serif"/>
    </font>
    <font>
      <b/>
      <sz val="12"/>
      <color theme="1"/>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22"/>
        <bgColor indexed="64"/>
      </patternFill>
    </fill>
    <fill>
      <patternFill patternType="solid">
        <fgColor indexed="4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s>
  <borders count="53">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s>
  <cellStyleXfs count="65">
    <xf numFmtId="0" fontId="0"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20" borderId="1" applyNumberFormat="0" applyAlignment="0" applyProtection="0"/>
    <xf numFmtId="0" fontId="21" fillId="20" borderId="2" applyNumberFormat="0" applyAlignment="0" applyProtection="0"/>
    <xf numFmtId="0" fontId="22" fillId="7" borderId="2" applyNumberFormat="0" applyAlignment="0" applyProtection="0"/>
    <xf numFmtId="0" fontId="23"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21" borderId="0" applyNumberFormat="0" applyBorder="0" applyAlignment="0" applyProtection="0"/>
    <xf numFmtId="0" fontId="18" fillId="22" borderId="4" applyNumberFormat="0" applyFont="0" applyAlignment="0" applyProtection="0"/>
    <xf numFmtId="9" fontId="2" fillId="0" borderId="0" applyFont="0" applyFill="0" applyBorder="0" applyAlignment="0" applyProtection="0"/>
    <xf numFmtId="0" fontId="27" fillId="3" borderId="0" applyNumberFormat="0" applyBorder="0" applyAlignment="0" applyProtection="0"/>
    <xf numFmtId="0" fontId="18" fillId="0" borderId="0"/>
    <xf numFmtId="0" fontId="5" fillId="0" borderId="0" applyNumberFormat="0" applyFont="0" applyFill="0" applyBorder="0" applyAlignment="0" applyProtection="0">
      <alignment vertical="top"/>
    </xf>
    <xf numFmtId="0" fontId="5" fillId="0" borderId="0" applyNumberFormat="0" applyFont="0" applyFill="0" applyBorder="0" applyAlignment="0" applyProtection="0">
      <alignment vertical="top"/>
    </xf>
    <xf numFmtId="0" fontId="28" fillId="0" borderId="0" applyNumberFormat="0" applyFill="0" applyBorder="0" applyAlignment="0" applyProtection="0"/>
    <xf numFmtId="0" fontId="29" fillId="0" borderId="5" applyNumberFormat="0" applyFill="0" applyAlignment="0" applyProtection="0"/>
    <xf numFmtId="0" fontId="30" fillId="0" borderId="6" applyNumberFormat="0" applyFill="0" applyAlignment="0" applyProtection="0"/>
    <xf numFmtId="0" fontId="31" fillId="0" borderId="7" applyNumberFormat="0" applyFill="0" applyAlignment="0" applyProtection="0"/>
    <xf numFmtId="0" fontId="31" fillId="0" borderId="0" applyNumberFormat="0" applyFill="0" applyBorder="0" applyAlignment="0" applyProtection="0"/>
    <xf numFmtId="0" fontId="32" fillId="0" borderId="8" applyNumberFormat="0" applyFill="0" applyAlignment="0" applyProtection="0"/>
    <xf numFmtId="164" fontId="2" fillId="0" borderId="0" applyFont="0" applyFill="0" applyBorder="0" applyAlignment="0" applyProtection="0"/>
    <xf numFmtId="0" fontId="33" fillId="0" borderId="0" applyNumberFormat="0" applyFill="0" applyBorder="0" applyAlignment="0" applyProtection="0"/>
    <xf numFmtId="0" fontId="34" fillId="23" borderId="9" applyNumberFormat="0" applyAlignment="0" applyProtection="0"/>
  </cellStyleXfs>
  <cellXfs count="308">
    <xf numFmtId="0" fontId="0" fillId="0" borderId="0" xfId="0"/>
    <xf numFmtId="0" fontId="3" fillId="0" borderId="0" xfId="0" applyFont="1"/>
    <xf numFmtId="9" fontId="0" fillId="0" borderId="0" xfId="0" applyNumberFormat="1"/>
    <xf numFmtId="0" fontId="1" fillId="0" borderId="0" xfId="0" applyFont="1"/>
    <xf numFmtId="4" fontId="0" fillId="0" borderId="0" xfId="0" applyNumberFormat="1"/>
    <xf numFmtId="0" fontId="5" fillId="0" borderId="0" xfId="54" applyNumberFormat="1" applyFont="1" applyFill="1" applyBorder="1" applyAlignment="1" applyProtection="1">
      <alignment vertical="top"/>
    </xf>
    <xf numFmtId="0" fontId="3" fillId="0" borderId="11" xfId="54" applyNumberFormat="1" applyFont="1" applyFill="1" applyBorder="1" applyAlignment="1" applyProtection="1">
      <alignment horizontal="center" vertical="top"/>
    </xf>
    <xf numFmtId="49" fontId="5" fillId="0" borderId="12" xfId="54" applyNumberFormat="1" applyFont="1" applyFill="1" applyBorder="1" applyAlignment="1" applyProtection="1">
      <alignment vertical="top"/>
    </xf>
    <xf numFmtId="0" fontId="8" fillId="0" borderId="13" xfId="54" applyNumberFormat="1" applyFont="1" applyFill="1" applyBorder="1" applyAlignment="1" applyProtection="1">
      <alignment vertical="top" wrapText="1"/>
    </xf>
    <xf numFmtId="0" fontId="3" fillId="0" borderId="0" xfId="54" applyNumberFormat="1" applyFont="1" applyFill="1" applyBorder="1" applyAlignment="1" applyProtection="1">
      <alignment horizontal="center" vertical="top" wrapText="1"/>
    </xf>
    <xf numFmtId="0" fontId="3" fillId="0" borderId="0" xfId="54" applyNumberFormat="1" applyFont="1" applyFill="1" applyBorder="1" applyAlignment="1" applyProtection="1">
      <alignment vertical="top"/>
    </xf>
    <xf numFmtId="0" fontId="3" fillId="0" borderId="14" xfId="54" applyNumberFormat="1" applyFont="1" applyFill="1" applyBorder="1" applyAlignment="1" applyProtection="1">
      <alignment vertical="top"/>
    </xf>
    <xf numFmtId="49" fontId="7" fillId="0" borderId="15" xfId="54" applyNumberFormat="1" applyFont="1" applyFill="1" applyBorder="1" applyAlignment="1" applyProtection="1">
      <alignment vertical="top"/>
    </xf>
    <xf numFmtId="0" fontId="10" fillId="0" borderId="0" xfId="54" applyNumberFormat="1" applyFont="1" applyFill="1" applyBorder="1" applyAlignment="1" applyProtection="1">
      <alignment horizontal="center" vertical="top"/>
    </xf>
    <xf numFmtId="0" fontId="10" fillId="0" borderId="0" xfId="54" applyNumberFormat="1" applyFont="1" applyFill="1" applyBorder="1" applyAlignment="1" applyProtection="1">
      <alignment vertical="top"/>
    </xf>
    <xf numFmtId="0" fontId="10" fillId="0" borderId="16" xfId="54" applyNumberFormat="1" applyFont="1" applyFill="1" applyBorder="1" applyAlignment="1" applyProtection="1">
      <alignment vertical="top"/>
    </xf>
    <xf numFmtId="49" fontId="10" fillId="0" borderId="15" xfId="54" applyNumberFormat="1" applyFont="1" applyFill="1" applyBorder="1" applyAlignment="1" applyProtection="1">
      <alignment vertical="top"/>
    </xf>
    <xf numFmtId="0" fontId="10" fillId="0" borderId="17" xfId="54" applyNumberFormat="1" applyFont="1" applyFill="1" applyBorder="1" applyAlignment="1" applyProtection="1">
      <alignment vertical="top"/>
    </xf>
    <xf numFmtId="2" fontId="7" fillId="24" borderId="11" xfId="54" applyNumberFormat="1" applyFont="1" applyFill="1" applyBorder="1" applyAlignment="1" applyProtection="1">
      <alignment horizontal="center" vertical="center"/>
    </xf>
    <xf numFmtId="2" fontId="7" fillId="0" borderId="18" xfId="54" applyNumberFormat="1" applyFont="1" applyFill="1" applyBorder="1" applyAlignment="1" applyProtection="1">
      <alignment horizontal="center" vertical="center"/>
    </xf>
    <xf numFmtId="2" fontId="7" fillId="0" borderId="11" xfId="54" applyNumberFormat="1" applyFont="1" applyFill="1" applyBorder="1" applyAlignment="1" applyProtection="1">
      <alignment horizontal="center" vertical="center"/>
    </xf>
    <xf numFmtId="2" fontId="7" fillId="24" borderId="19" xfId="54" applyNumberFormat="1" applyFont="1" applyFill="1" applyBorder="1" applyAlignment="1" applyProtection="1">
      <alignment horizontal="center" vertical="center"/>
    </xf>
    <xf numFmtId="0" fontId="5" fillId="0" borderId="0" xfId="54" applyNumberFormat="1" applyFont="1" applyFill="1" applyBorder="1" applyAlignment="1" applyProtection="1">
      <alignment vertical="center"/>
    </xf>
    <xf numFmtId="49" fontId="5" fillId="0" borderId="0" xfId="54" applyNumberFormat="1" applyFont="1" applyFill="1" applyBorder="1" applyAlignment="1" applyProtection="1">
      <alignment vertical="top"/>
    </xf>
    <xf numFmtId="0" fontId="5" fillId="0" borderId="0" xfId="54" applyNumberFormat="1" applyFont="1" applyFill="1" applyBorder="1" applyAlignment="1" applyProtection="1">
      <alignment horizontal="center" vertical="top"/>
    </xf>
    <xf numFmtId="0" fontId="3" fillId="0" borderId="20" xfId="54" applyNumberFormat="1" applyFont="1" applyFill="1" applyBorder="1" applyAlignment="1" applyProtection="1">
      <alignment horizontal="center" vertical="top"/>
    </xf>
    <xf numFmtId="0" fontId="3" fillId="0" borderId="13" xfId="54" applyNumberFormat="1" applyFont="1" applyFill="1" applyBorder="1" applyAlignment="1" applyProtection="1">
      <alignment horizontal="center" vertical="top" wrapText="1"/>
    </xf>
    <xf numFmtId="0" fontId="3" fillId="0" borderId="13" xfId="54" applyNumberFormat="1" applyFont="1" applyFill="1" applyBorder="1" applyAlignment="1" applyProtection="1">
      <alignment vertical="top"/>
    </xf>
    <xf numFmtId="49" fontId="10" fillId="0" borderId="21" xfId="54" applyNumberFormat="1" applyFont="1" applyFill="1" applyBorder="1" applyAlignment="1" applyProtection="1">
      <alignment vertical="top"/>
    </xf>
    <xf numFmtId="0" fontId="10" fillId="0" borderId="22" xfId="54" applyNumberFormat="1" applyFont="1" applyFill="1" applyBorder="1" applyAlignment="1" applyProtection="1">
      <alignment horizontal="center" vertical="top"/>
    </xf>
    <xf numFmtId="0" fontId="10" fillId="0" borderId="22" xfId="54" applyNumberFormat="1" applyFont="1" applyFill="1" applyBorder="1" applyAlignment="1" applyProtection="1">
      <alignment vertical="top"/>
    </xf>
    <xf numFmtId="2" fontId="7" fillId="24" borderId="20" xfId="54" applyNumberFormat="1" applyFont="1" applyFill="1" applyBorder="1" applyAlignment="1" applyProtection="1">
      <alignment horizontal="center" vertical="center"/>
    </xf>
    <xf numFmtId="2" fontId="7" fillId="0" borderId="20" xfId="54" applyNumberFormat="1" applyFont="1" applyFill="1" applyBorder="1" applyAlignment="1" applyProtection="1">
      <alignment horizontal="center" vertical="center"/>
    </xf>
    <xf numFmtId="0" fontId="9" fillId="0" borderId="0" xfId="54" applyNumberFormat="1" applyFont="1" applyFill="1" applyBorder="1" applyAlignment="1" applyProtection="1">
      <alignment horizontal="center" vertical="top"/>
    </xf>
    <xf numFmtId="0" fontId="7" fillId="0" borderId="0" xfId="54" applyNumberFormat="1" applyFont="1" applyFill="1" applyBorder="1" applyAlignment="1" applyProtection="1">
      <alignment vertical="top"/>
    </xf>
    <xf numFmtId="49" fontId="13" fillId="0" borderId="23" xfId="54" applyNumberFormat="1" applyFont="1" applyFill="1" applyBorder="1" applyAlignment="1" applyProtection="1">
      <alignment vertical="center"/>
    </xf>
    <xf numFmtId="0" fontId="6" fillId="0" borderId="18" xfId="54" applyNumberFormat="1" applyFont="1" applyFill="1" applyBorder="1" applyAlignment="1" applyProtection="1">
      <alignment vertical="center"/>
    </xf>
    <xf numFmtId="0" fontId="13" fillId="0" borderId="0" xfId="54" applyNumberFormat="1" applyFont="1" applyFill="1" applyBorder="1" applyAlignment="1" applyProtection="1">
      <alignment vertical="center"/>
    </xf>
    <xf numFmtId="49" fontId="13" fillId="0" borderId="0" xfId="54" applyNumberFormat="1" applyFont="1" applyFill="1" applyBorder="1" applyAlignment="1" applyProtection="1">
      <alignment vertical="center"/>
    </xf>
    <xf numFmtId="0" fontId="6" fillId="0" borderId="18" xfId="54" applyNumberFormat="1" applyFont="1" applyFill="1" applyBorder="1" applyAlignment="1" applyProtection="1">
      <alignment vertical="center" wrapText="1"/>
    </xf>
    <xf numFmtId="0" fontId="6" fillId="0" borderId="10" xfId="54" applyNumberFormat="1" applyFont="1" applyFill="1" applyBorder="1" applyAlignment="1" applyProtection="1">
      <alignment vertical="center"/>
    </xf>
    <xf numFmtId="2" fontId="7" fillId="0" borderId="10" xfId="54" applyNumberFormat="1" applyFont="1" applyFill="1" applyBorder="1" applyAlignment="1" applyProtection="1">
      <alignment horizontal="center" vertical="center"/>
    </xf>
    <xf numFmtId="49" fontId="13" fillId="0" borderId="21" xfId="54" applyNumberFormat="1" applyFont="1" applyFill="1" applyBorder="1" applyAlignment="1" applyProtection="1">
      <alignment vertical="center"/>
    </xf>
    <xf numFmtId="0" fontId="6" fillId="0" borderId="17" xfId="54" applyNumberFormat="1" applyFont="1" applyFill="1" applyBorder="1" applyAlignment="1" applyProtection="1">
      <alignment vertical="center"/>
    </xf>
    <xf numFmtId="49" fontId="5" fillId="0" borderId="23" xfId="54" applyNumberFormat="1" applyFont="1" applyFill="1" applyBorder="1" applyAlignment="1" applyProtection="1">
      <alignment vertical="top"/>
    </xf>
    <xf numFmtId="2" fontId="17" fillId="0" borderId="0" xfId="54" applyNumberFormat="1" applyFont="1" applyFill="1" applyBorder="1" applyAlignment="1" applyProtection="1">
      <alignment horizontal="center" vertical="top"/>
    </xf>
    <xf numFmtId="2" fontId="7" fillId="24" borderId="24" xfId="54" applyNumberFormat="1" applyFont="1" applyFill="1" applyBorder="1" applyAlignment="1" applyProtection="1">
      <alignment horizontal="center" vertical="center"/>
    </xf>
    <xf numFmtId="2" fontId="7" fillId="0" borderId="24" xfId="54" applyNumberFormat="1" applyFont="1" applyFill="1" applyBorder="1" applyAlignment="1" applyProtection="1">
      <alignment horizontal="center" vertical="center"/>
    </xf>
    <xf numFmtId="49" fontId="5" fillId="0" borderId="21" xfId="54" applyNumberFormat="1" applyFont="1" applyFill="1" applyBorder="1" applyAlignment="1" applyProtection="1">
      <alignment vertical="top"/>
    </xf>
    <xf numFmtId="0" fontId="11" fillId="0" borderId="17" xfId="54" applyNumberFormat="1" applyFont="1" applyFill="1" applyBorder="1" applyAlignment="1" applyProtection="1">
      <alignment vertical="center" wrapText="1"/>
    </xf>
    <xf numFmtId="0" fontId="11" fillId="0" borderId="18" xfId="54" applyNumberFormat="1" applyFont="1" applyFill="1" applyBorder="1" applyAlignment="1" applyProtection="1">
      <alignment vertical="center" wrapText="1"/>
    </xf>
    <xf numFmtId="0" fontId="6" fillId="0" borderId="0" xfId="55" applyNumberFormat="1" applyFont="1" applyFill="1" applyBorder="1" applyAlignment="1" applyProtection="1">
      <alignment vertical="top"/>
    </xf>
    <xf numFmtId="0" fontId="15" fillId="0" borderId="0" xfId="55" applyNumberFormat="1" applyFont="1" applyFill="1" applyBorder="1" applyAlignment="1" applyProtection="1">
      <alignment vertical="top"/>
    </xf>
    <xf numFmtId="0" fontId="11" fillId="0" borderId="0" xfId="55" applyNumberFormat="1" applyFont="1" applyFill="1" applyBorder="1" applyAlignment="1" applyProtection="1">
      <alignment vertical="top"/>
    </xf>
    <xf numFmtId="164" fontId="11" fillId="0" borderId="0" xfId="62" applyFont="1" applyFill="1" applyBorder="1" applyAlignment="1" applyProtection="1">
      <alignment vertical="top"/>
    </xf>
    <xf numFmtId="0" fontId="7" fillId="0" borderId="0" xfId="55" applyNumberFormat="1" applyFont="1" applyFill="1" applyBorder="1" applyAlignment="1" applyProtection="1">
      <alignment vertical="top"/>
    </xf>
    <xf numFmtId="44" fontId="15" fillId="24" borderId="0" xfId="62" applyNumberFormat="1" applyFont="1" applyFill="1" applyBorder="1" applyAlignment="1" applyProtection="1">
      <alignment vertical="top"/>
      <protection locked="0"/>
    </xf>
    <xf numFmtId="0" fontId="11" fillId="0" borderId="0" xfId="55" applyNumberFormat="1" applyFont="1" applyFill="1" applyBorder="1" applyAlignment="1" applyProtection="1">
      <alignment horizontal="center" vertical="top"/>
    </xf>
    <xf numFmtId="49" fontId="7" fillId="0" borderId="0" xfId="54" applyNumberFormat="1" applyFont="1" applyFill="1" applyBorder="1" applyAlignment="1" applyProtection="1">
      <alignment horizontal="left" vertical="top" wrapText="1"/>
    </xf>
    <xf numFmtId="0" fontId="12" fillId="0" borderId="0" xfId="55" applyNumberFormat="1" applyFont="1" applyFill="1" applyBorder="1" applyAlignment="1" applyProtection="1">
      <alignment vertical="top"/>
    </xf>
    <xf numFmtId="165" fontId="11" fillId="0" borderId="0" xfId="62" applyNumberFormat="1" applyFont="1" applyFill="1" applyBorder="1" applyAlignment="1" applyProtection="1">
      <alignment vertical="top"/>
    </xf>
    <xf numFmtId="165" fontId="6" fillId="0" borderId="0" xfId="62" applyNumberFormat="1" applyFont="1" applyFill="1" applyBorder="1" applyAlignment="1" applyProtection="1">
      <alignment vertical="top"/>
    </xf>
    <xf numFmtId="0" fontId="14" fillId="0" borderId="0" xfId="55" applyNumberFormat="1" applyFont="1" applyFill="1" applyBorder="1" applyAlignment="1" applyProtection="1">
      <alignment vertical="top"/>
    </xf>
    <xf numFmtId="44" fontId="16" fillId="25" borderId="0" xfId="62" applyNumberFormat="1" applyFont="1" applyFill="1" applyBorder="1" applyAlignment="1" applyProtection="1">
      <alignment vertical="top"/>
    </xf>
    <xf numFmtId="164" fontId="6" fillId="0" borderId="0" xfId="62" applyFont="1" applyFill="1" applyBorder="1" applyAlignment="1" applyProtection="1">
      <alignment vertical="top"/>
    </xf>
    <xf numFmtId="44" fontId="15" fillId="0" borderId="0" xfId="62" applyNumberFormat="1" applyFont="1" applyFill="1" applyBorder="1" applyAlignment="1" applyProtection="1">
      <alignment vertical="top"/>
    </xf>
    <xf numFmtId="0" fontId="0" fillId="0" borderId="0" xfId="0" applyAlignment="1">
      <alignment horizontal="center"/>
    </xf>
    <xf numFmtId="0" fontId="37" fillId="0" borderId="0" xfId="0" applyFont="1"/>
    <xf numFmtId="0" fontId="0" fillId="0" borderId="0" xfId="0" applyAlignment="1">
      <alignment horizontal="right"/>
    </xf>
    <xf numFmtId="0" fontId="0" fillId="0" borderId="0" xfId="0" applyAlignment="1">
      <alignment wrapText="1"/>
    </xf>
    <xf numFmtId="0" fontId="12" fillId="0" borderId="0" xfId="0" applyFont="1"/>
    <xf numFmtId="0" fontId="12" fillId="0" borderId="24" xfId="0" applyFont="1" applyBorder="1" applyAlignment="1">
      <alignment horizontal="center" wrapText="1"/>
    </xf>
    <xf numFmtId="0" fontId="0" fillId="0" borderId="21" xfId="0" applyBorder="1" applyAlignment="1">
      <alignment horizontal="center" wrapText="1"/>
    </xf>
    <xf numFmtId="0" fontId="0" fillId="0" borderId="19" xfId="0" applyBorder="1" applyAlignment="1">
      <alignment horizontal="center" wrapText="1"/>
    </xf>
    <xf numFmtId="0" fontId="0" fillId="0" borderId="17" xfId="0" applyBorder="1" applyAlignment="1">
      <alignment horizontal="center" wrapText="1"/>
    </xf>
    <xf numFmtId="0" fontId="0" fillId="0" borderId="11" xfId="0" applyBorder="1"/>
    <xf numFmtId="0" fontId="12" fillId="0" borderId="11" xfId="0" applyFont="1" applyBorder="1" applyAlignment="1">
      <alignment horizontal="right"/>
    </xf>
    <xf numFmtId="0" fontId="0" fillId="0" borderId="0" xfId="0" applyAlignment="1">
      <alignment horizontal="center" wrapText="1"/>
    </xf>
    <xf numFmtId="0" fontId="0" fillId="0" borderId="22" xfId="0" applyBorder="1"/>
    <xf numFmtId="0" fontId="0" fillId="0" borderId="22" xfId="0" applyBorder="1" applyAlignment="1">
      <alignment wrapText="1"/>
    </xf>
    <xf numFmtId="0" fontId="5" fillId="0" borderId="0" xfId="54" applyNumberFormat="1" applyFont="1" applyFill="1" applyBorder="1" applyAlignment="1" applyProtection="1">
      <alignment horizontal="right" vertical="top"/>
    </xf>
    <xf numFmtId="0" fontId="41" fillId="0" borderId="0" xfId="53" applyFont="1"/>
    <xf numFmtId="0" fontId="41" fillId="0" borderId="0" xfId="53" applyFont="1" applyAlignment="1">
      <alignment horizontal="right" vertical="center" wrapText="1"/>
    </xf>
    <xf numFmtId="0" fontId="41" fillId="0" borderId="0" xfId="53" applyFont="1" applyAlignment="1">
      <alignment vertical="center" wrapText="1"/>
    </xf>
    <xf numFmtId="0" fontId="42" fillId="0" borderId="25" xfId="53" applyFont="1" applyBorder="1" applyAlignment="1">
      <alignment horizontal="left" vertical="center" wrapText="1"/>
    </xf>
    <xf numFmtId="0" fontId="43" fillId="0" borderId="26" xfId="53" applyFont="1" applyBorder="1" applyAlignment="1">
      <alignment horizontal="center" vertical="center" wrapText="1"/>
    </xf>
    <xf numFmtId="0" fontId="41" fillId="0" borderId="28" xfId="53" applyFont="1" applyBorder="1"/>
    <xf numFmtId="0" fontId="41" fillId="0" borderId="29" xfId="53" applyFont="1" applyBorder="1" applyAlignment="1">
      <alignment horizontal="left" vertical="center" wrapText="1"/>
    </xf>
    <xf numFmtId="0" fontId="42" fillId="0" borderId="11" xfId="53" applyFont="1" applyBorder="1" applyAlignment="1">
      <alignment horizontal="center" vertical="center" wrapText="1"/>
    </xf>
    <xf numFmtId="0" fontId="42" fillId="0" borderId="30" xfId="53" applyFont="1" applyBorder="1" applyAlignment="1">
      <alignment horizontal="center" vertical="center" wrapText="1"/>
    </xf>
    <xf numFmtId="0" fontId="41" fillId="0" borderId="27" xfId="53" applyFont="1" applyBorder="1" applyAlignment="1">
      <alignment vertical="center" wrapText="1"/>
    </xf>
    <xf numFmtId="0" fontId="42" fillId="0" borderId="31" xfId="53" applyFont="1" applyBorder="1" applyAlignment="1">
      <alignment horizontal="left" vertical="center" wrapText="1"/>
    </xf>
    <xf numFmtId="0" fontId="41" fillId="0" borderId="10" xfId="53" applyFont="1" applyBorder="1" applyAlignment="1">
      <alignment vertical="center" wrapText="1"/>
    </xf>
    <xf numFmtId="0" fontId="41" fillId="0" borderId="19" xfId="53" applyFont="1" applyBorder="1" applyAlignment="1" applyProtection="1">
      <alignment vertical="center" wrapText="1"/>
      <protection locked="0"/>
    </xf>
    <xf numFmtId="0" fontId="41" fillId="0" borderId="19" xfId="53" applyFont="1" applyBorder="1" applyProtection="1">
      <protection locked="0"/>
    </xf>
    <xf numFmtId="44" fontId="41" fillId="0" borderId="17" xfId="62" applyNumberFormat="1" applyFont="1" applyBorder="1" applyProtection="1">
      <protection locked="0"/>
    </xf>
    <xf numFmtId="44" fontId="41" fillId="0" borderId="32" xfId="62" applyNumberFormat="1" applyFont="1" applyBorder="1"/>
    <xf numFmtId="0" fontId="42" fillId="0" borderId="33" xfId="53" applyFont="1" applyBorder="1" applyAlignment="1">
      <alignment vertical="center" wrapText="1"/>
    </xf>
    <xf numFmtId="0" fontId="42" fillId="0" borderId="34" xfId="53" applyFont="1" applyBorder="1" applyAlignment="1">
      <alignment vertical="center" wrapText="1"/>
    </xf>
    <xf numFmtId="0" fontId="42" fillId="0" borderId="34" xfId="53" applyFont="1" applyBorder="1"/>
    <xf numFmtId="44" fontId="42" fillId="0" borderId="35" xfId="62" applyNumberFormat="1" applyFont="1" applyBorder="1"/>
    <xf numFmtId="0" fontId="42" fillId="0" borderId="0" xfId="53" applyFont="1"/>
    <xf numFmtId="44" fontId="41" fillId="0" borderId="0" xfId="62" applyNumberFormat="1" applyFont="1" applyBorder="1"/>
    <xf numFmtId="0" fontId="41" fillId="0" borderId="11" xfId="53" applyFont="1" applyBorder="1" applyAlignment="1" applyProtection="1">
      <alignment vertical="center" wrapText="1"/>
      <protection locked="0"/>
    </xf>
    <xf numFmtId="0" fontId="41" fillId="0" borderId="11" xfId="53" applyFont="1" applyBorder="1" applyProtection="1">
      <protection locked="0"/>
    </xf>
    <xf numFmtId="0" fontId="41" fillId="0" borderId="11" xfId="53" applyFont="1" applyBorder="1" applyAlignment="1">
      <alignment vertical="center" wrapText="1"/>
    </xf>
    <xf numFmtId="44" fontId="41" fillId="0" borderId="11" xfId="62" applyNumberFormat="1" applyFont="1" applyBorder="1"/>
    <xf numFmtId="0" fontId="42" fillId="0" borderId="11" xfId="53" applyFont="1" applyBorder="1"/>
    <xf numFmtId="49" fontId="5" fillId="0" borderId="39" xfId="54" applyNumberFormat="1" applyFont="1" applyFill="1" applyBorder="1" applyAlignment="1" applyProtection="1">
      <alignment vertical="top"/>
    </xf>
    <xf numFmtId="0" fontId="3" fillId="0" borderId="28" xfId="54" applyNumberFormat="1" applyFont="1" applyFill="1" applyBorder="1" applyAlignment="1" applyProtection="1">
      <alignment horizontal="center" vertical="top" wrapText="1"/>
    </xf>
    <xf numFmtId="49" fontId="7" fillId="0" borderId="27" xfId="54" applyNumberFormat="1" applyFont="1" applyFill="1" applyBorder="1" applyAlignment="1" applyProtection="1">
      <alignment vertical="top"/>
    </xf>
    <xf numFmtId="0" fontId="10" fillId="0" borderId="28" xfId="54" applyNumberFormat="1" applyFont="1" applyFill="1" applyBorder="1" applyAlignment="1" applyProtection="1">
      <alignment horizontal="center" vertical="top"/>
    </xf>
    <xf numFmtId="49" fontId="10" fillId="0" borderId="27" xfId="54" applyNumberFormat="1" applyFont="1" applyFill="1" applyBorder="1" applyAlignment="1" applyProtection="1">
      <alignment vertical="top"/>
    </xf>
    <xf numFmtId="49" fontId="13" fillId="0" borderId="31" xfId="54" applyNumberFormat="1" applyFont="1" applyFill="1" applyBorder="1" applyAlignment="1" applyProtection="1">
      <alignment vertical="center"/>
    </xf>
    <xf numFmtId="2" fontId="13" fillId="0" borderId="0" xfId="54" applyNumberFormat="1" applyFont="1" applyFill="1" applyBorder="1" applyAlignment="1" applyProtection="1">
      <alignment vertical="center"/>
    </xf>
    <xf numFmtId="2" fontId="7" fillId="0" borderId="38" xfId="54" applyNumberFormat="1" applyFont="1" applyFill="1" applyBorder="1" applyAlignment="1" applyProtection="1">
      <alignment horizontal="center" vertical="center"/>
    </xf>
    <xf numFmtId="49" fontId="13" fillId="0" borderId="40" xfId="54" applyNumberFormat="1" applyFont="1" applyFill="1" applyBorder="1" applyAlignment="1" applyProtection="1">
      <alignment vertical="center"/>
    </xf>
    <xf numFmtId="167" fontId="7" fillId="0" borderId="0" xfId="54" applyNumberFormat="1" applyFont="1" applyFill="1" applyBorder="1" applyAlignment="1" applyProtection="1">
      <alignment horizontal="center" vertical="center"/>
    </xf>
    <xf numFmtId="49" fontId="0" fillId="0" borderId="0" xfId="0" applyNumberFormat="1" applyAlignment="1">
      <alignment horizontal="center"/>
    </xf>
    <xf numFmtId="4" fontId="0" fillId="0" borderId="15" xfId="0" applyNumberFormat="1" applyBorder="1"/>
    <xf numFmtId="0" fontId="0" fillId="0" borderId="22" xfId="0" applyBorder="1" applyAlignment="1">
      <alignment horizontal="center"/>
    </xf>
    <xf numFmtId="49" fontId="0" fillId="0" borderId="22" xfId="0" applyNumberFormat="1" applyBorder="1" applyAlignment="1">
      <alignment horizontal="center"/>
    </xf>
    <xf numFmtId="4" fontId="0" fillId="0" borderId="21" xfId="0" applyNumberFormat="1" applyBorder="1"/>
    <xf numFmtId="4" fontId="0" fillId="0" borderId="22" xfId="0" applyNumberFormat="1" applyBorder="1"/>
    <xf numFmtId="0" fontId="15" fillId="25" borderId="0" xfId="55" applyNumberFormat="1" applyFont="1" applyFill="1" applyBorder="1" applyAlignment="1" applyProtection="1">
      <alignment horizontal="center" vertical="top"/>
      <protection locked="0"/>
    </xf>
    <xf numFmtId="9" fontId="7" fillId="24" borderId="0" xfId="51" applyFont="1" applyFill="1" applyBorder="1" applyAlignment="1" applyProtection="1">
      <alignment vertical="top"/>
      <protection locked="0"/>
    </xf>
    <xf numFmtId="0" fontId="11" fillId="25" borderId="0" xfId="55" applyNumberFormat="1" applyFont="1" applyFill="1" applyBorder="1" applyAlignment="1" applyProtection="1">
      <alignment vertical="top"/>
    </xf>
    <xf numFmtId="0" fontId="12" fillId="0" borderId="0" xfId="55" applyNumberFormat="1" applyFont="1" applyFill="1" applyBorder="1" applyAlignment="1" applyProtection="1">
      <alignment horizontal="center" vertical="top"/>
      <protection locked="0"/>
    </xf>
    <xf numFmtId="0" fontId="44" fillId="0" borderId="0" xfId="55" applyNumberFormat="1" applyFont="1" applyFill="1" applyBorder="1" applyAlignment="1" applyProtection="1">
      <alignment vertical="top"/>
    </xf>
    <xf numFmtId="0" fontId="42" fillId="0" borderId="36" xfId="53" applyFont="1" applyBorder="1" applyAlignment="1">
      <alignment horizontal="left" vertical="center" wrapText="1"/>
    </xf>
    <xf numFmtId="0" fontId="41" fillId="0" borderId="11" xfId="53" applyFont="1" applyBorder="1"/>
    <xf numFmtId="0" fontId="0" fillId="26" borderId="11" xfId="0" applyFill="1" applyBorder="1" applyAlignment="1" applyProtection="1">
      <alignment horizontal="center" wrapText="1"/>
      <protection locked="0"/>
    </xf>
    <xf numFmtId="0" fontId="12" fillId="27" borderId="11" xfId="0" applyFont="1" applyFill="1" applyBorder="1" applyAlignment="1">
      <alignment horizontal="center" wrapText="1"/>
    </xf>
    <xf numFmtId="0" fontId="0" fillId="26" borderId="0" xfId="0" applyFill="1"/>
    <xf numFmtId="0" fontId="0" fillId="27" borderId="22" xfId="0" applyFill="1" applyBorder="1"/>
    <xf numFmtId="0" fontId="2" fillId="0" borderId="18" xfId="54" applyNumberFormat="1" applyFont="1" applyFill="1" applyBorder="1" applyAlignment="1" applyProtection="1">
      <alignment vertical="center" wrapText="1"/>
    </xf>
    <xf numFmtId="2" fontId="7" fillId="26" borderId="11" xfId="54" applyNumberFormat="1" applyFont="1" applyFill="1" applyBorder="1" applyAlignment="1" applyProtection="1">
      <alignment horizontal="center" vertical="center"/>
    </xf>
    <xf numFmtId="0" fontId="2" fillId="0" borderId="17" xfId="54" applyNumberFormat="1" applyFont="1" applyFill="1" applyBorder="1" applyAlignment="1" applyProtection="1">
      <alignment vertical="center" wrapText="1"/>
    </xf>
    <xf numFmtId="2" fontId="7" fillId="27" borderId="11" xfId="54" applyNumberFormat="1" applyFont="1" applyFill="1" applyBorder="1" applyAlignment="1" applyProtection="1">
      <alignment horizontal="center" vertical="center"/>
    </xf>
    <xf numFmtId="0" fontId="0" fillId="27" borderId="0" xfId="0" applyFill="1"/>
    <xf numFmtId="0" fontId="7" fillId="0" borderId="22" xfId="54" applyNumberFormat="1" applyFont="1" applyFill="1" applyBorder="1" applyAlignment="1" applyProtection="1">
      <alignment horizontal="center" vertical="top"/>
    </xf>
    <xf numFmtId="0" fontId="7" fillId="0" borderId="0" xfId="54" applyNumberFormat="1" applyFont="1" applyFill="1" applyBorder="1" applyAlignment="1" applyProtection="1">
      <alignment horizontal="center" vertical="top"/>
    </xf>
    <xf numFmtId="2" fontId="7" fillId="27" borderId="20" xfId="54" applyNumberFormat="1" applyFont="1" applyFill="1" applyBorder="1" applyAlignment="1" applyProtection="1">
      <alignment horizontal="center" vertical="center"/>
    </xf>
    <xf numFmtId="2" fontId="7" fillId="27" borderId="19" xfId="54" applyNumberFormat="1" applyFont="1" applyFill="1" applyBorder="1" applyAlignment="1" applyProtection="1">
      <alignment horizontal="center" vertical="center"/>
    </xf>
    <xf numFmtId="0" fontId="46" fillId="0" borderId="45" xfId="53" applyFont="1" applyBorder="1" applyAlignment="1">
      <alignment vertical="center" wrapText="1"/>
    </xf>
    <xf numFmtId="167" fontId="7" fillId="27" borderId="46" xfId="54" applyNumberFormat="1" applyFont="1" applyFill="1" applyBorder="1" applyAlignment="1" applyProtection="1">
      <alignment horizontal="center" vertical="center"/>
    </xf>
    <xf numFmtId="167" fontId="7" fillId="27" borderId="37" xfId="54" applyNumberFormat="1" applyFont="1" applyFill="1" applyBorder="1" applyAlignment="1" applyProtection="1">
      <alignment horizontal="center" vertical="center"/>
    </xf>
    <xf numFmtId="167" fontId="7" fillId="27" borderId="30" xfId="54" applyNumberFormat="1" applyFont="1" applyFill="1" applyBorder="1" applyAlignment="1" applyProtection="1">
      <alignment horizontal="center" vertical="center"/>
    </xf>
    <xf numFmtId="0" fontId="13" fillId="27" borderId="0" xfId="54" applyNumberFormat="1" applyFont="1" applyFill="1" applyBorder="1" applyAlignment="1" applyProtection="1">
      <alignment vertical="center"/>
    </xf>
    <xf numFmtId="44" fontId="41" fillId="26" borderId="17" xfId="62" applyNumberFormat="1" applyFont="1" applyFill="1" applyBorder="1" applyProtection="1">
      <protection locked="0"/>
    </xf>
    <xf numFmtId="0" fontId="41" fillId="0" borderId="45" xfId="53" applyFont="1" applyBorder="1" applyAlignment="1">
      <alignment vertical="center" wrapText="1"/>
    </xf>
    <xf numFmtId="0" fontId="2" fillId="0" borderId="11" xfId="0" applyFont="1" applyBorder="1"/>
    <xf numFmtId="166" fontId="0" fillId="0" borderId="11" xfId="0" applyNumberFormat="1" applyBorder="1" applyAlignment="1">
      <alignment horizontal="center"/>
    </xf>
    <xf numFmtId="0" fontId="2" fillId="0" borderId="0" xfId="0" applyFont="1"/>
    <xf numFmtId="0" fontId="0" fillId="28" borderId="0" xfId="0" applyFill="1"/>
    <xf numFmtId="0" fontId="0" fillId="28" borderId="0" xfId="0" applyFill="1" applyAlignment="1">
      <alignment wrapText="1"/>
    </xf>
    <xf numFmtId="2" fontId="7" fillId="26" borderId="19" xfId="54" applyNumberFormat="1" applyFont="1" applyFill="1" applyBorder="1" applyAlignment="1" applyProtection="1">
      <alignment horizontal="center" vertical="center"/>
    </xf>
    <xf numFmtId="2" fontId="7" fillId="0" borderId="19" xfId="54" applyNumberFormat="1" applyFont="1" applyFill="1" applyBorder="1" applyAlignment="1" applyProtection="1">
      <alignment horizontal="center" vertical="center"/>
    </xf>
    <xf numFmtId="49" fontId="47" fillId="0" borderId="23" xfId="54" applyNumberFormat="1" applyFont="1" applyFill="1" applyBorder="1" applyAlignment="1" applyProtection="1">
      <alignment vertical="top"/>
    </xf>
    <xf numFmtId="2" fontId="14" fillId="26" borderId="11" xfId="54" applyNumberFormat="1" applyFont="1" applyFill="1" applyBorder="1" applyAlignment="1" applyProtection="1">
      <alignment horizontal="center" vertical="center"/>
    </xf>
    <xf numFmtId="2" fontId="14" fillId="0" borderId="11" xfId="54" applyNumberFormat="1" applyFont="1" applyFill="1" applyBorder="1" applyAlignment="1" applyProtection="1">
      <alignment horizontal="center" vertical="center"/>
    </xf>
    <xf numFmtId="0" fontId="41" fillId="0" borderId="0" xfId="53" applyFont="1" applyAlignment="1" applyProtection="1">
      <alignment vertical="center" wrapText="1"/>
      <protection locked="0"/>
    </xf>
    <xf numFmtId="0" fontId="41" fillId="0" borderId="0" xfId="53" applyFont="1" applyProtection="1">
      <protection locked="0"/>
    </xf>
    <xf numFmtId="0" fontId="48" fillId="0" borderId="11" xfId="0" applyFont="1" applyBorder="1" applyAlignment="1">
      <alignment vertical="center" wrapText="1"/>
    </xf>
    <xf numFmtId="0" fontId="41" fillId="0" borderId="17" xfId="53" applyFont="1" applyBorder="1" applyAlignment="1" applyProtection="1">
      <alignment vertical="center" wrapText="1"/>
      <protection locked="0"/>
    </xf>
    <xf numFmtId="44" fontId="41" fillId="0" borderId="17" xfId="62" applyNumberFormat="1" applyFont="1" applyFill="1" applyBorder="1" applyProtection="1">
      <protection locked="0"/>
    </xf>
    <xf numFmtId="44" fontId="41" fillId="27" borderId="32" xfId="62" applyNumberFormat="1" applyFont="1" applyFill="1" applyBorder="1"/>
    <xf numFmtId="44" fontId="42" fillId="27" borderId="35" xfId="62" applyNumberFormat="1" applyFont="1" applyFill="1" applyBorder="1"/>
    <xf numFmtId="0" fontId="41" fillId="0" borderId="19" xfId="53" applyFont="1" applyBorder="1" applyAlignment="1" applyProtection="1">
      <alignment horizontal="center" vertical="center"/>
      <protection locked="0"/>
    </xf>
    <xf numFmtId="0" fontId="48" fillId="0" borderId="11" xfId="0" applyFont="1" applyBorder="1" applyAlignment="1">
      <alignment horizontal="justify" vertical="center"/>
    </xf>
    <xf numFmtId="44" fontId="41" fillId="27" borderId="32" xfId="62" applyNumberFormat="1" applyFont="1" applyFill="1" applyBorder="1" applyAlignment="1">
      <alignment vertical="center"/>
    </xf>
    <xf numFmtId="0" fontId="48" fillId="0" borderId="11" xfId="0" applyFont="1" applyBorder="1" applyAlignment="1">
      <alignment wrapText="1"/>
    </xf>
    <xf numFmtId="44" fontId="41" fillId="0" borderId="32" xfId="62" applyNumberFormat="1" applyFont="1" applyFill="1" applyBorder="1"/>
    <xf numFmtId="0" fontId="49" fillId="0" borderId="0" xfId="0" applyFont="1"/>
    <xf numFmtId="44" fontId="41" fillId="26" borderId="11" xfId="62" applyNumberFormat="1" applyFont="1" applyFill="1" applyBorder="1" applyProtection="1">
      <protection locked="0"/>
    </xf>
    <xf numFmtId="44" fontId="41" fillId="0" borderId="11" xfId="62" applyNumberFormat="1" applyFont="1" applyBorder="1" applyProtection="1">
      <protection locked="0"/>
    </xf>
    <xf numFmtId="0" fontId="48" fillId="28" borderId="0" xfId="0" applyFont="1" applyFill="1" applyAlignment="1">
      <alignment horizontal="justify" vertical="center"/>
    </xf>
    <xf numFmtId="0" fontId="41" fillId="0" borderId="0" xfId="53" applyFont="1" applyAlignment="1" applyProtection="1">
      <alignment vertical="center"/>
      <protection locked="0"/>
    </xf>
    <xf numFmtId="44" fontId="41" fillId="26" borderId="0" xfId="62" applyNumberFormat="1" applyFont="1" applyFill="1" applyBorder="1" applyProtection="1">
      <protection locked="0"/>
    </xf>
    <xf numFmtId="0" fontId="42" fillId="0" borderId="41" xfId="53" applyFont="1" applyBorder="1" applyAlignment="1">
      <alignment vertical="center" wrapText="1"/>
    </xf>
    <xf numFmtId="0" fontId="42" fillId="0" borderId="41" xfId="53" applyFont="1" applyBorder="1"/>
    <xf numFmtId="44" fontId="42" fillId="0" borderId="42" xfId="62" applyNumberFormat="1" applyFont="1" applyBorder="1"/>
    <xf numFmtId="0" fontId="41" fillId="0" borderId="11" xfId="53" applyFont="1" applyBorder="1" applyAlignment="1" applyProtection="1">
      <alignment horizontal="center" vertical="center"/>
      <protection locked="0"/>
    </xf>
    <xf numFmtId="0" fontId="48" fillId="0" borderId="17" xfId="0" applyFont="1" applyBorder="1" applyAlignment="1">
      <alignment horizontal="justify" vertical="center"/>
    </xf>
    <xf numFmtId="44" fontId="41" fillId="26" borderId="11" xfId="62" applyNumberFormat="1" applyFont="1" applyFill="1" applyBorder="1" applyAlignment="1" applyProtection="1">
      <alignment horizontal="center" vertical="center"/>
      <protection locked="0"/>
    </xf>
    <xf numFmtId="44" fontId="41" fillId="0" borderId="11" xfId="62" applyNumberFormat="1" applyFont="1" applyBorder="1" applyAlignment="1">
      <alignment horizontal="center" vertical="center"/>
    </xf>
    <xf numFmtId="0" fontId="41" fillId="0" borderId="11" xfId="53" applyFont="1" applyBorder="1" applyAlignment="1">
      <alignment horizontal="center" vertical="center"/>
    </xf>
    <xf numFmtId="0" fontId="41" fillId="0" borderId="13" xfId="53" applyFont="1" applyBorder="1" applyAlignment="1">
      <alignment vertical="center" wrapText="1"/>
    </xf>
    <xf numFmtId="44" fontId="42" fillId="0" borderId="11" xfId="62" applyNumberFormat="1" applyFont="1" applyBorder="1"/>
    <xf numFmtId="2" fontId="7" fillId="29" borderId="11" xfId="54" applyNumberFormat="1" applyFont="1" applyFill="1" applyBorder="1" applyAlignment="1" applyProtection="1">
      <alignment horizontal="center" vertical="center"/>
    </xf>
    <xf numFmtId="2" fontId="7" fillId="29" borderId="23" xfId="54" applyNumberFormat="1" applyFont="1" applyFill="1" applyBorder="1" applyAlignment="1" applyProtection="1">
      <alignment horizontal="center" vertical="center"/>
    </xf>
    <xf numFmtId="2" fontId="7" fillId="29" borderId="21" xfId="54" applyNumberFormat="1" applyFont="1" applyFill="1" applyBorder="1" applyAlignment="1" applyProtection="1">
      <alignment horizontal="center" vertical="center"/>
    </xf>
    <xf numFmtId="2" fontId="7" fillId="29" borderId="24" xfId="54" applyNumberFormat="1" applyFont="1" applyFill="1" applyBorder="1" applyAlignment="1" applyProtection="1">
      <alignment horizontal="center" vertical="center"/>
    </xf>
    <xf numFmtId="0" fontId="50" fillId="0" borderId="18" xfId="54" applyNumberFormat="1" applyFont="1" applyFill="1" applyBorder="1" applyAlignment="1" applyProtection="1">
      <alignment vertical="center" wrapText="1"/>
    </xf>
    <xf numFmtId="0" fontId="50" fillId="0" borderId="17" xfId="54" applyNumberFormat="1" applyFont="1" applyFill="1" applyBorder="1" applyAlignment="1" applyProtection="1">
      <alignment vertical="center" wrapText="1"/>
    </xf>
    <xf numFmtId="2" fontId="7" fillId="29" borderId="11" xfId="54" applyNumberFormat="1" applyFont="1" applyFill="1" applyBorder="1" applyAlignment="1" applyProtection="1">
      <alignment vertical="center"/>
    </xf>
    <xf numFmtId="2" fontId="7" fillId="29" borderId="19" xfId="54" applyNumberFormat="1" applyFont="1" applyFill="1" applyBorder="1" applyAlignment="1" applyProtection="1">
      <alignment vertical="center"/>
    </xf>
    <xf numFmtId="2" fontId="7" fillId="29" borderId="20" xfId="54" applyNumberFormat="1" applyFont="1" applyFill="1" applyBorder="1" applyAlignment="1" applyProtection="1">
      <alignment horizontal="center" vertical="center"/>
    </xf>
    <xf numFmtId="44" fontId="41" fillId="29" borderId="11" xfId="62" applyNumberFormat="1" applyFont="1" applyFill="1" applyBorder="1" applyAlignment="1" applyProtection="1">
      <alignment horizontal="center" vertical="center"/>
      <protection locked="0"/>
    </xf>
    <xf numFmtId="0" fontId="48" fillId="0" borderId="13" xfId="0" applyFont="1" applyBorder="1" applyAlignment="1">
      <alignment vertical="center" wrapText="1"/>
    </xf>
    <xf numFmtId="44" fontId="41" fillId="27" borderId="11" xfId="62" applyNumberFormat="1" applyFont="1" applyFill="1" applyBorder="1"/>
    <xf numFmtId="9" fontId="7" fillId="26" borderId="0" xfId="51" applyFont="1" applyFill="1" applyBorder="1" applyAlignment="1" applyProtection="1">
      <alignment vertical="top"/>
      <protection locked="0"/>
    </xf>
    <xf numFmtId="0" fontId="12" fillId="26" borderId="43" xfId="0" applyFont="1" applyFill="1" applyBorder="1" applyAlignment="1">
      <alignment horizontal="center"/>
    </xf>
    <xf numFmtId="0" fontId="12" fillId="26" borderId="44" xfId="0" applyFont="1" applyFill="1" applyBorder="1" applyAlignment="1">
      <alignment horizontal="center" wrapText="1"/>
    </xf>
    <xf numFmtId="167" fontId="7" fillId="26" borderId="37" xfId="54" applyNumberFormat="1" applyFont="1" applyFill="1" applyBorder="1" applyAlignment="1" applyProtection="1">
      <alignment horizontal="center" vertical="center"/>
    </xf>
    <xf numFmtId="167" fontId="7" fillId="26" borderId="30" xfId="54" applyNumberFormat="1" applyFont="1" applyFill="1" applyBorder="1" applyAlignment="1" applyProtection="1">
      <alignment horizontal="center" vertical="center"/>
    </xf>
    <xf numFmtId="9" fontId="45" fillId="26" borderId="0" xfId="51" applyFont="1" applyFill="1" applyBorder="1" applyAlignment="1" applyProtection="1">
      <alignment vertical="top"/>
      <protection locked="0"/>
    </xf>
    <xf numFmtId="0" fontId="7" fillId="0" borderId="39" xfId="54" applyNumberFormat="1" applyFont="1" applyFill="1" applyBorder="1" applyAlignment="1" applyProtection="1">
      <alignment horizontal="left" vertical="center"/>
    </xf>
    <xf numFmtId="0" fontId="7" fillId="0" borderId="13" xfId="54" applyNumberFormat="1" applyFont="1" applyFill="1" applyBorder="1" applyAlignment="1" applyProtection="1">
      <alignment horizontal="left" vertical="center"/>
    </xf>
    <xf numFmtId="167" fontId="7" fillId="0" borderId="52" xfId="54" applyNumberFormat="1" applyFont="1" applyFill="1" applyBorder="1" applyAlignment="1" applyProtection="1">
      <alignment horizontal="center" vertical="center"/>
    </xf>
    <xf numFmtId="44" fontId="15" fillId="0" borderId="0" xfId="62" applyNumberFormat="1" applyFont="1" applyFill="1" applyBorder="1" applyAlignment="1" applyProtection="1">
      <alignment vertical="top"/>
      <protection locked="0"/>
    </xf>
    <xf numFmtId="0" fontId="2" fillId="0" borderId="0" xfId="55" applyNumberFormat="1" applyFont="1" applyFill="1" applyBorder="1" applyAlignment="1" applyProtection="1">
      <alignment vertical="top"/>
    </xf>
    <xf numFmtId="0" fontId="1" fillId="0" borderId="0" xfId="0" applyFont="1" applyAlignment="1">
      <alignment vertical="top" wrapText="1"/>
    </xf>
    <xf numFmtId="0" fontId="1" fillId="0" borderId="0" xfId="0" applyFont="1" applyAlignment="1">
      <alignment wrapText="1"/>
    </xf>
    <xf numFmtId="0" fontId="54" fillId="0" borderId="0" xfId="0" applyFont="1" applyAlignment="1">
      <alignment vertical="top"/>
    </xf>
    <xf numFmtId="0" fontId="54" fillId="0" borderId="0" xfId="0" applyFont="1" applyAlignment="1">
      <alignment horizontal="center" vertical="top" wrapText="1"/>
    </xf>
    <xf numFmtId="0" fontId="55" fillId="0" borderId="0" xfId="0" applyFont="1"/>
    <xf numFmtId="168" fontId="55" fillId="0" borderId="0" xfId="0" applyNumberFormat="1" applyFont="1"/>
    <xf numFmtId="0" fontId="56" fillId="0" borderId="0" xfId="0" applyFont="1"/>
    <xf numFmtId="168" fontId="57" fillId="0" borderId="0" xfId="0" applyNumberFormat="1" applyFont="1"/>
    <xf numFmtId="168" fontId="3" fillId="0" borderId="0" xfId="0" applyNumberFormat="1" applyFont="1"/>
    <xf numFmtId="0" fontId="58" fillId="0" borderId="0" xfId="0" applyFont="1"/>
    <xf numFmtId="0" fontId="59" fillId="0" borderId="0" xfId="0" applyFont="1"/>
    <xf numFmtId="44" fontId="59" fillId="0" borderId="0" xfId="0" applyNumberFormat="1" applyFont="1"/>
    <xf numFmtId="168" fontId="59" fillId="0" borderId="0" xfId="0" applyNumberFormat="1" applyFont="1"/>
    <xf numFmtId="0" fontId="61" fillId="0" borderId="0" xfId="54" applyNumberFormat="1" applyFont="1" applyFill="1" applyBorder="1" applyAlignment="1" applyProtection="1">
      <alignment vertical="top"/>
    </xf>
    <xf numFmtId="49" fontId="61" fillId="0" borderId="0" xfId="54" applyNumberFormat="1" applyFont="1" applyFill="1" applyBorder="1" applyAlignment="1" applyProtection="1">
      <alignment vertical="top"/>
    </xf>
    <xf numFmtId="168" fontId="55" fillId="0" borderId="0" xfId="62" applyNumberFormat="1" applyFont="1"/>
    <xf numFmtId="168" fontId="56" fillId="0" borderId="0" xfId="62" applyNumberFormat="1" applyFont="1"/>
    <xf numFmtId="0" fontId="48" fillId="0" borderId="11" xfId="0" applyFont="1" applyFill="1" applyBorder="1" applyAlignment="1">
      <alignment horizontal="justify" vertical="center"/>
    </xf>
    <xf numFmtId="0" fontId="58" fillId="0" borderId="11" xfId="0" applyFont="1" applyFill="1" applyBorder="1" applyAlignment="1">
      <alignment horizontal="justify" vertical="center"/>
    </xf>
    <xf numFmtId="0" fontId="58" fillId="0" borderId="11" xfId="0" applyFont="1" applyBorder="1" applyAlignment="1">
      <alignment vertical="center" wrapText="1"/>
    </xf>
    <xf numFmtId="167" fontId="62" fillId="27" borderId="37" xfId="54" applyNumberFormat="1" applyFont="1" applyFill="1" applyBorder="1" applyAlignment="1" applyProtection="1">
      <alignment horizontal="center" vertical="center"/>
    </xf>
    <xf numFmtId="0" fontId="11" fillId="26" borderId="0" xfId="55" applyNumberFormat="1" applyFont="1" applyFill="1" applyBorder="1" applyAlignment="1" applyProtection="1">
      <alignment vertical="top"/>
    </xf>
    <xf numFmtId="0" fontId="6" fillId="0" borderId="23" xfId="55" applyNumberFormat="1" applyFont="1" applyFill="1" applyBorder="1" applyAlignment="1" applyProtection="1">
      <alignment horizontal="center" vertical="top"/>
    </xf>
    <xf numFmtId="0" fontId="6" fillId="0" borderId="10" xfId="55" applyNumberFormat="1" applyFont="1" applyFill="1" applyBorder="1" applyAlignment="1" applyProtection="1">
      <alignment horizontal="center" vertical="top"/>
    </xf>
    <xf numFmtId="0" fontId="6" fillId="0" borderId="18" xfId="55" applyNumberFormat="1" applyFont="1" applyFill="1" applyBorder="1" applyAlignment="1" applyProtection="1">
      <alignment horizontal="center" vertical="top"/>
    </xf>
    <xf numFmtId="49" fontId="7" fillId="0" borderId="0" xfId="54" applyNumberFormat="1" applyFont="1" applyFill="1" applyBorder="1" applyAlignment="1" applyProtection="1">
      <alignment horizontal="left" vertical="top" wrapText="1"/>
    </xf>
    <xf numFmtId="0" fontId="36" fillId="0" borderId="23" xfId="55" applyNumberFormat="1" applyFont="1" applyFill="1" applyBorder="1" applyAlignment="1" applyProtection="1">
      <alignment horizontal="center" vertical="top"/>
    </xf>
    <xf numFmtId="0" fontId="36" fillId="0" borderId="10" xfId="55" applyNumberFormat="1" applyFont="1" applyFill="1" applyBorder="1" applyAlignment="1" applyProtection="1">
      <alignment horizontal="center" vertical="top"/>
    </xf>
    <xf numFmtId="0" fontId="36" fillId="0" borderId="18" xfId="55" applyNumberFormat="1" applyFont="1" applyFill="1" applyBorder="1" applyAlignment="1" applyProtection="1">
      <alignment horizontal="center" vertical="top"/>
    </xf>
    <xf numFmtId="0" fontId="35" fillId="24" borderId="0" xfId="55" applyNumberFormat="1" applyFont="1" applyFill="1" applyBorder="1" applyAlignment="1" applyProtection="1">
      <alignment horizontal="center" vertical="top" wrapText="1"/>
      <protection locked="0"/>
    </xf>
    <xf numFmtId="0" fontId="35" fillId="24" borderId="0" xfId="55" applyNumberFormat="1" applyFont="1" applyFill="1" applyBorder="1" applyAlignment="1" applyProtection="1">
      <alignment horizontal="center" vertical="top"/>
      <protection locked="0"/>
    </xf>
    <xf numFmtId="0" fontId="2" fillId="0" borderId="0" xfId="55" applyNumberFormat="1" applyFont="1" applyFill="1" applyBorder="1" applyAlignment="1" applyProtection="1">
      <alignment vertical="top" wrapText="1"/>
    </xf>
    <xf numFmtId="0" fontId="0" fillId="0" borderId="0" xfId="0" applyAlignment="1">
      <alignment vertical="top" wrapText="1"/>
    </xf>
    <xf numFmtId="0" fontId="48" fillId="0" borderId="0" xfId="0" applyFont="1" applyAlignment="1">
      <alignment horizontal="justify" vertical="center"/>
    </xf>
    <xf numFmtId="0" fontId="0" fillId="0" borderId="0" xfId="0"/>
    <xf numFmtId="0" fontId="12" fillId="0" borderId="15" xfId="0" applyFont="1" applyBorder="1" applyAlignment="1">
      <alignment horizontal="center"/>
    </xf>
    <xf numFmtId="0" fontId="12" fillId="0" borderId="0" xfId="0" applyFont="1" applyAlignment="1">
      <alignment horizontal="center"/>
    </xf>
    <xf numFmtId="0" fontId="12" fillId="0" borderId="16" xfId="0" applyFont="1" applyBorder="1" applyAlignment="1">
      <alignment horizontal="center"/>
    </xf>
    <xf numFmtId="0" fontId="38" fillId="0" borderId="23" xfId="0" applyFont="1" applyBorder="1" applyAlignment="1">
      <alignment horizontal="center"/>
    </xf>
    <xf numFmtId="0" fontId="38" fillId="0" borderId="10" xfId="0" applyFont="1" applyBorder="1" applyAlignment="1">
      <alignment horizontal="center"/>
    </xf>
    <xf numFmtId="0" fontId="38" fillId="0" borderId="18" xfId="0" applyFont="1" applyBorder="1" applyAlignment="1">
      <alignment horizontal="center"/>
    </xf>
    <xf numFmtId="0" fontId="11" fillId="0" borderId="0" xfId="0" applyFont="1" applyAlignment="1">
      <alignment horizontal="center"/>
    </xf>
    <xf numFmtId="0" fontId="0" fillId="0" borderId="0" xfId="0" applyAlignment="1">
      <alignment horizontal="center"/>
    </xf>
    <xf numFmtId="0" fontId="1" fillId="0" borderId="0" xfId="55" applyNumberFormat="1" applyFont="1" applyFill="1" applyBorder="1" applyAlignment="1" applyProtection="1">
      <alignment vertical="top" wrapText="1"/>
    </xf>
    <xf numFmtId="0" fontId="0" fillId="0" borderId="0" xfId="0" applyAlignment="1">
      <alignment wrapText="1"/>
    </xf>
    <xf numFmtId="0" fontId="12" fillId="0" borderId="11" xfId="54" applyNumberFormat="1" applyFont="1" applyFill="1" applyBorder="1" applyAlignment="1" applyProtection="1">
      <alignment horizontal="left" vertical="center"/>
    </xf>
    <xf numFmtId="0" fontId="38" fillId="0" borderId="21" xfId="54" applyNumberFormat="1" applyFont="1" applyFill="1" applyBorder="1" applyAlignment="1" applyProtection="1">
      <alignment horizontal="center" vertical="center"/>
    </xf>
    <xf numFmtId="0" fontId="38" fillId="0" borderId="22" xfId="54" applyNumberFormat="1" applyFont="1" applyFill="1" applyBorder="1" applyAlignment="1" applyProtection="1">
      <alignment horizontal="center" vertical="center"/>
    </xf>
    <xf numFmtId="0" fontId="38" fillId="0" borderId="17" xfId="54" applyNumberFormat="1" applyFont="1" applyFill="1" applyBorder="1" applyAlignment="1" applyProtection="1">
      <alignment horizontal="center" vertical="center"/>
    </xf>
    <xf numFmtId="49" fontId="5" fillId="0" borderId="23" xfId="54" applyNumberFormat="1" applyFont="1" applyFill="1" applyBorder="1" applyAlignment="1" applyProtection="1">
      <alignment horizontal="center" vertical="center"/>
    </xf>
    <xf numFmtId="49" fontId="5" fillId="0" borderId="10" xfId="54" applyNumberFormat="1" applyFont="1" applyFill="1" applyBorder="1" applyAlignment="1" applyProtection="1">
      <alignment horizontal="center" vertical="center"/>
    </xf>
    <xf numFmtId="49" fontId="5" fillId="0" borderId="18" xfId="54" applyNumberFormat="1" applyFont="1" applyFill="1" applyBorder="1" applyAlignment="1" applyProtection="1">
      <alignment horizontal="center" vertical="center"/>
    </xf>
    <xf numFmtId="0" fontId="3" fillId="0" borderId="11" xfId="54" applyNumberFormat="1" applyFont="1" applyFill="1" applyBorder="1" applyAlignment="1" applyProtection="1">
      <alignment horizontal="center" vertical="top" wrapText="1"/>
    </xf>
    <xf numFmtId="0" fontId="3" fillId="0" borderId="11" xfId="54" applyNumberFormat="1" applyFont="1" applyFill="1" applyBorder="1" applyAlignment="1" applyProtection="1">
      <alignment horizontal="center" vertical="top"/>
    </xf>
    <xf numFmtId="49" fontId="6" fillId="0" borderId="11" xfId="54" applyNumberFormat="1" applyFont="1" applyFill="1" applyBorder="1" applyAlignment="1" applyProtection="1">
      <alignment horizontal="left" vertical="top" wrapText="1"/>
    </xf>
    <xf numFmtId="49" fontId="7" fillId="0" borderId="12" xfId="54" applyNumberFormat="1" applyFont="1" applyFill="1" applyBorder="1" applyAlignment="1" applyProtection="1">
      <alignment horizontal="left" vertical="top" wrapText="1"/>
    </xf>
    <xf numFmtId="49" fontId="8" fillId="0" borderId="13" xfId="54" applyNumberFormat="1" applyFont="1" applyFill="1" applyBorder="1" applyAlignment="1" applyProtection="1">
      <alignment horizontal="left" vertical="top" wrapText="1"/>
    </xf>
    <xf numFmtId="49" fontId="8" fillId="0" borderId="14" xfId="54" applyNumberFormat="1" applyFont="1" applyFill="1" applyBorder="1" applyAlignment="1" applyProtection="1">
      <alignment horizontal="left" vertical="top" wrapText="1"/>
    </xf>
    <xf numFmtId="0" fontId="7" fillId="0" borderId="0" xfId="54" applyNumberFormat="1" applyFont="1" applyFill="1" applyBorder="1" applyAlignment="1" applyProtection="1">
      <alignment horizontal="left" vertical="top" wrapText="1"/>
    </xf>
    <xf numFmtId="0" fontId="3" fillId="0" borderId="20" xfId="54" applyNumberFormat="1" applyFont="1" applyFill="1" applyBorder="1" applyAlignment="1" applyProtection="1">
      <alignment horizontal="center" vertical="top" wrapText="1"/>
    </xf>
    <xf numFmtId="49" fontId="6" fillId="0" borderId="20" xfId="54" applyNumberFormat="1" applyFont="1" applyFill="1" applyBorder="1" applyAlignment="1" applyProtection="1">
      <alignment horizontal="left" vertical="top" wrapText="1"/>
    </xf>
    <xf numFmtId="0" fontId="12" fillId="0" borderId="23" xfId="54" applyNumberFormat="1" applyFont="1" applyFill="1" applyBorder="1" applyAlignment="1" applyProtection="1">
      <alignment horizontal="left" vertical="center"/>
    </xf>
    <xf numFmtId="0" fontId="12" fillId="0" borderId="18" xfId="54" applyNumberFormat="1" applyFont="1" applyFill="1" applyBorder="1" applyAlignment="1" applyProtection="1">
      <alignment horizontal="left" vertical="center"/>
    </xf>
    <xf numFmtId="0" fontId="6" fillId="0" borderId="30" xfId="54" applyNumberFormat="1" applyFont="1" applyFill="1" applyBorder="1" applyAlignment="1" applyProtection="1">
      <alignment horizontal="center" vertical="top" wrapText="1"/>
    </xf>
    <xf numFmtId="49" fontId="7" fillId="0" borderId="15" xfId="54" applyNumberFormat="1" applyFont="1" applyFill="1" applyBorder="1" applyAlignment="1" applyProtection="1">
      <alignment horizontal="left" vertical="top" wrapText="1"/>
    </xf>
    <xf numFmtId="49" fontId="8" fillId="0" borderId="0" xfId="54" applyNumberFormat="1" applyFont="1" applyFill="1" applyBorder="1" applyAlignment="1" applyProtection="1">
      <alignment horizontal="left" vertical="top" wrapText="1"/>
    </xf>
    <xf numFmtId="0" fontId="0" fillId="0" borderId="0" xfId="0" applyAlignment="1">
      <alignment vertical="top"/>
    </xf>
    <xf numFmtId="0" fontId="6" fillId="0" borderId="15" xfId="55" applyNumberFormat="1" applyFont="1" applyFill="1" applyBorder="1" applyAlignment="1" applyProtection="1">
      <alignment horizontal="center" vertical="top"/>
    </xf>
    <xf numFmtId="0" fontId="6" fillId="0" borderId="0" xfId="55" applyNumberFormat="1" applyFont="1" applyFill="1" applyBorder="1" applyAlignment="1" applyProtection="1">
      <alignment horizontal="center" vertical="top"/>
    </xf>
    <xf numFmtId="0" fontId="38" fillId="0" borderId="15" xfId="54" applyNumberFormat="1" applyFont="1" applyFill="1" applyBorder="1" applyAlignment="1" applyProtection="1">
      <alignment horizontal="center" vertical="top"/>
    </xf>
    <xf numFmtId="0" fontId="38" fillId="0" borderId="0" xfId="54" applyNumberFormat="1" applyFont="1" applyFill="1" applyBorder="1" applyAlignment="1" applyProtection="1">
      <alignment horizontal="center" vertical="top"/>
    </xf>
    <xf numFmtId="49" fontId="5" fillId="0" borderId="21" xfId="54" applyNumberFormat="1" applyFont="1" applyFill="1" applyBorder="1" applyAlignment="1" applyProtection="1">
      <alignment horizontal="center" vertical="top"/>
    </xf>
    <xf numFmtId="49" fontId="5" fillId="0" borderId="22" xfId="54" applyNumberFormat="1" applyFont="1" applyFill="1" applyBorder="1" applyAlignment="1" applyProtection="1">
      <alignment horizontal="center" vertical="top"/>
    </xf>
    <xf numFmtId="0" fontId="0" fillId="0" borderId="22" xfId="0" applyBorder="1" applyAlignment="1">
      <alignment vertical="top"/>
    </xf>
    <xf numFmtId="0" fontId="7" fillId="0" borderId="23" xfId="54" applyNumberFormat="1" applyFont="1" applyFill="1" applyBorder="1" applyAlignment="1" applyProtection="1">
      <alignment horizontal="center" vertical="center"/>
    </xf>
    <xf numFmtId="0" fontId="7" fillId="0" borderId="10" xfId="54" applyNumberFormat="1" applyFont="1" applyFill="1" applyBorder="1" applyAlignment="1" applyProtection="1">
      <alignment horizontal="center" vertical="center"/>
    </xf>
    <xf numFmtId="0" fontId="7" fillId="0" borderId="19" xfId="54" applyNumberFormat="1" applyFont="1" applyFill="1" applyBorder="1" applyAlignment="1" applyProtection="1">
      <alignment horizontal="left" vertical="center"/>
    </xf>
    <xf numFmtId="0" fontId="7" fillId="0" borderId="20" xfId="54" applyNumberFormat="1" applyFont="1" applyFill="1" applyBorder="1" applyAlignment="1" applyProtection="1">
      <alignment horizontal="left" vertical="center"/>
    </xf>
    <xf numFmtId="0" fontId="43" fillId="0" borderId="47" xfId="53" applyFont="1" applyBorder="1" applyAlignment="1">
      <alignment horizontal="center" vertical="center" wrapText="1"/>
    </xf>
    <xf numFmtId="0" fontId="43" fillId="0" borderId="48" xfId="53" applyFont="1" applyBorder="1" applyAlignment="1">
      <alignment horizontal="center" vertical="center" wrapText="1"/>
    </xf>
    <xf numFmtId="0" fontId="43" fillId="0" borderId="49" xfId="53" applyFont="1" applyBorder="1" applyAlignment="1">
      <alignment horizontal="center" vertical="center" wrapText="1"/>
    </xf>
    <xf numFmtId="0" fontId="41" fillId="0" borderId="10" xfId="53" applyFont="1" applyBorder="1" applyAlignment="1">
      <alignment horizontal="center"/>
    </xf>
    <xf numFmtId="0" fontId="41" fillId="0" borderId="38" xfId="53" applyFont="1" applyBorder="1" applyAlignment="1">
      <alignment horizontal="center"/>
    </xf>
    <xf numFmtId="0" fontId="41" fillId="0" borderId="0" xfId="53" applyFont="1" applyAlignment="1">
      <alignment horizontal="center" vertical="center" wrapText="1"/>
    </xf>
    <xf numFmtId="0" fontId="7" fillId="0" borderId="31" xfId="54" applyNumberFormat="1" applyFont="1" applyFill="1" applyBorder="1" applyAlignment="1" applyProtection="1">
      <alignment horizontal="center" vertical="center"/>
    </xf>
    <xf numFmtId="0" fontId="7" fillId="0" borderId="50" xfId="54" applyNumberFormat="1" applyFont="1" applyFill="1" applyBorder="1" applyAlignment="1" applyProtection="1">
      <alignment horizontal="left" vertical="center"/>
    </xf>
    <xf numFmtId="0" fontId="7" fillId="0" borderId="51" xfId="54" applyNumberFormat="1" applyFont="1" applyFill="1" applyBorder="1" applyAlignment="1" applyProtection="1">
      <alignment horizontal="left" vertical="center"/>
    </xf>
    <xf numFmtId="0" fontId="7" fillId="0" borderId="36" xfId="54" applyNumberFormat="1" applyFont="1" applyFill="1" applyBorder="1" applyAlignment="1" applyProtection="1">
      <alignment horizontal="left" vertical="center"/>
    </xf>
    <xf numFmtId="0" fontId="0" fillId="0" borderId="13" xfId="0" applyBorder="1" applyAlignment="1">
      <alignment horizontal="left" vertical="top" wrapText="1"/>
    </xf>
    <xf numFmtId="0" fontId="38" fillId="0" borderId="40" xfId="54" applyNumberFormat="1" applyFont="1" applyFill="1" applyBorder="1" applyAlignment="1" applyProtection="1">
      <alignment horizontal="center" vertical="top"/>
    </xf>
    <xf numFmtId="0" fontId="38" fillId="0" borderId="22" xfId="54" applyNumberFormat="1" applyFont="1" applyFill="1" applyBorder="1" applyAlignment="1" applyProtection="1">
      <alignment horizontal="center" vertical="top"/>
    </xf>
    <xf numFmtId="0" fontId="38" fillId="0" borderId="32" xfId="54" applyNumberFormat="1" applyFont="1" applyFill="1" applyBorder="1" applyAlignment="1" applyProtection="1">
      <alignment horizontal="center" vertical="top"/>
    </xf>
    <xf numFmtId="49" fontId="5" fillId="0" borderId="31" xfId="54" applyNumberFormat="1" applyFill="1" applyBorder="1" applyAlignment="1" applyProtection="1">
      <alignment horizontal="center" vertical="top"/>
    </xf>
    <xf numFmtId="49" fontId="5" fillId="0" borderId="10" xfId="54" applyNumberFormat="1" applyFont="1" applyFill="1" applyBorder="1" applyAlignment="1" applyProtection="1">
      <alignment horizontal="center" vertical="top"/>
    </xf>
    <xf numFmtId="49" fontId="5" fillId="0" borderId="38" xfId="54" applyNumberFormat="1" applyFont="1" applyFill="1" applyBorder="1" applyAlignment="1" applyProtection="1">
      <alignment horizontal="center" vertical="top"/>
    </xf>
    <xf numFmtId="49" fontId="6" fillId="0" borderId="29" xfId="54" applyNumberFormat="1" applyFont="1" applyFill="1" applyBorder="1" applyAlignment="1" applyProtection="1">
      <alignment horizontal="left" vertical="top" wrapText="1"/>
    </xf>
  </cellXfs>
  <cellStyles count="65">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20% - Akzent1" xfId="7" xr:uid="{00000000-0005-0000-0000-000006000000}"/>
    <cellStyle name="20% - Akzent2" xfId="8" xr:uid="{00000000-0005-0000-0000-000007000000}"/>
    <cellStyle name="20% - Akzent3" xfId="9" xr:uid="{00000000-0005-0000-0000-000008000000}"/>
    <cellStyle name="20% - Akzent4" xfId="10" xr:uid="{00000000-0005-0000-0000-000009000000}"/>
    <cellStyle name="20% - Akzent5" xfId="11" xr:uid="{00000000-0005-0000-0000-00000A000000}"/>
    <cellStyle name="20% - Akzent6" xfId="12" xr:uid="{00000000-0005-0000-0000-00000B000000}"/>
    <cellStyle name="40 % - Akzent1" xfId="13" builtinId="31" customBuiltin="1"/>
    <cellStyle name="40 % - Akzent2" xfId="14" builtinId="35" customBuiltin="1"/>
    <cellStyle name="40 % - Akzent3" xfId="15" builtinId="39" customBuiltin="1"/>
    <cellStyle name="40 % - Akzent4" xfId="16" builtinId="43" customBuiltin="1"/>
    <cellStyle name="40 % - Akzent5" xfId="17" builtinId="47" customBuiltin="1"/>
    <cellStyle name="40 % - Akzent6" xfId="18" builtinId="51" customBuiltin="1"/>
    <cellStyle name="40% - Akzent1" xfId="19" xr:uid="{00000000-0005-0000-0000-000012000000}"/>
    <cellStyle name="40% - Akzent2" xfId="20" xr:uid="{00000000-0005-0000-0000-000013000000}"/>
    <cellStyle name="40% - Akzent3" xfId="21" xr:uid="{00000000-0005-0000-0000-000014000000}"/>
    <cellStyle name="40% - Akzent4" xfId="22" xr:uid="{00000000-0005-0000-0000-000015000000}"/>
    <cellStyle name="40% - Akzent5" xfId="23" xr:uid="{00000000-0005-0000-0000-000016000000}"/>
    <cellStyle name="40% - Akzent6" xfId="24" xr:uid="{00000000-0005-0000-0000-000017000000}"/>
    <cellStyle name="60 % - Akzent1" xfId="25" builtinId="32" customBuiltin="1"/>
    <cellStyle name="60 % - Akzent2" xfId="26" builtinId="36" customBuiltin="1"/>
    <cellStyle name="60 % - Akzent3" xfId="27" builtinId="40" customBuiltin="1"/>
    <cellStyle name="60 % - Akzent4" xfId="28" builtinId="44" customBuiltin="1"/>
    <cellStyle name="60 % - Akzent5" xfId="29" builtinId="48" customBuiltin="1"/>
    <cellStyle name="60 % - Akzent6" xfId="30" builtinId="52" customBuiltin="1"/>
    <cellStyle name="60% - Akzent1" xfId="31" xr:uid="{00000000-0005-0000-0000-00001E000000}"/>
    <cellStyle name="60% - Akzent2" xfId="32" xr:uid="{00000000-0005-0000-0000-00001F000000}"/>
    <cellStyle name="60% - Akzent3" xfId="33" xr:uid="{00000000-0005-0000-0000-000020000000}"/>
    <cellStyle name="60% - Akzent4" xfId="34" xr:uid="{00000000-0005-0000-0000-000021000000}"/>
    <cellStyle name="60% - Akzent5" xfId="35" xr:uid="{00000000-0005-0000-0000-000022000000}"/>
    <cellStyle name="60% - Akzent6" xfId="36" xr:uid="{00000000-0005-0000-0000-000023000000}"/>
    <cellStyle name="Akzent1" xfId="37" builtinId="29" customBuiltin="1"/>
    <cellStyle name="Akzent2" xfId="38" builtinId="33" customBuiltin="1"/>
    <cellStyle name="Akzent3" xfId="39" builtinId="37" customBuiltin="1"/>
    <cellStyle name="Akzent4" xfId="40" builtinId="41" customBuiltin="1"/>
    <cellStyle name="Akzent5" xfId="41" builtinId="45" customBuiltin="1"/>
    <cellStyle name="Akzent6" xfId="42" builtinId="49" customBuiltin="1"/>
    <cellStyle name="Ausgabe" xfId="43" builtinId="21" customBuiltin="1"/>
    <cellStyle name="Berechnung" xfId="44" builtinId="22" customBuiltin="1"/>
    <cellStyle name="Eingabe" xfId="45" builtinId="20" customBuiltin="1"/>
    <cellStyle name="Ergebnis" xfId="46" builtinId="25" customBuiltin="1"/>
    <cellStyle name="Erklärender Text" xfId="47" builtinId="53" customBuiltin="1"/>
    <cellStyle name="Gut" xfId="48" builtinId="26" customBuiltin="1"/>
    <cellStyle name="Neutral" xfId="49" builtinId="28" customBuiltin="1"/>
    <cellStyle name="Notiz" xfId="50" builtinId="10" customBuiltin="1"/>
    <cellStyle name="Prozent" xfId="51" builtinId="5"/>
    <cellStyle name="Schlecht" xfId="52" builtinId="27" customBuiltin="1"/>
    <cellStyle name="Standard" xfId="0" builtinId="0"/>
    <cellStyle name="Standard_Anlage 4b Bewertung der Besondere Leistungen Ingenieurbauwerke" xfId="53" xr:uid="{00000000-0005-0000-0000-000035000000}"/>
    <cellStyle name="Standard_Honorarermittlung" xfId="54" xr:uid="{00000000-0005-0000-0000-000036000000}"/>
    <cellStyle name="Standard_örtl. BauüberwachungWeststr" xfId="55" xr:uid="{00000000-0005-0000-0000-000037000000}"/>
    <cellStyle name="Überschrift" xfId="56" builtinId="15" customBuiltin="1"/>
    <cellStyle name="Überschrift 1" xfId="57" builtinId="16" customBuiltin="1"/>
    <cellStyle name="Überschrift 2" xfId="58" builtinId="17" customBuiltin="1"/>
    <cellStyle name="Überschrift 3" xfId="59" builtinId="18" customBuiltin="1"/>
    <cellStyle name="Überschrift 4" xfId="60" builtinId="19" customBuiltin="1"/>
    <cellStyle name="Verknüpfte Zelle" xfId="61" builtinId="24" customBuiltin="1"/>
    <cellStyle name="Währung" xfId="62" builtinId="4"/>
    <cellStyle name="Warnender Text" xfId="63" builtinId="11" customBuiltin="1"/>
    <cellStyle name="Zelle überprüfen" xfId="64"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B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Ing.Vertragsmuster%20Stand12.06.07\Beispiel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Ing.Vertragsmuster%20Stand12.06.07\vorlage%205%20Leistungsphasen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Ing.Vertragsmuster%20Stand12.06.07\HOAI_&#167;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ispiel1"/>
    </sheetNames>
    <definedNames>
      <definedName name="Makro1"/>
    </defined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orlage 5 Leistungsphasen1"/>
    </sheetNames>
    <definedNames>
      <definedName name="Modul1.Makro1"/>
    </defined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AI_§16"/>
    </sheetNames>
    <definedNames>
      <definedName name="Makro1"/>
    </definedNames>
    <sheetDataSet>
      <sheetData sheetId="0"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6">
    <tabColor indexed="10"/>
    <pageSetUpPr fitToPage="1"/>
  </sheetPr>
  <dimension ref="A1:J44"/>
  <sheetViews>
    <sheetView tabSelected="1" view="pageBreakPreview" topLeftCell="A12" zoomScaleNormal="100" zoomScaleSheetLayoutView="100" workbookViewId="0">
      <selection activeCell="I26" sqref="I26"/>
    </sheetView>
  </sheetViews>
  <sheetFormatPr baseColWidth="10" defaultColWidth="11.42578125" defaultRowHeight="12.75" x14ac:dyDescent="0.2"/>
  <cols>
    <col min="1" max="1" width="14.28515625" style="53" bestFit="1" customWidth="1"/>
    <col min="2" max="2" width="11.42578125" style="53"/>
    <col min="3" max="3" width="8" style="53" customWidth="1"/>
    <col min="4" max="4" width="27" style="53" customWidth="1"/>
    <col min="5" max="5" width="23.7109375" style="54" customWidth="1"/>
    <col min="6" max="16384" width="11.42578125" style="53"/>
  </cols>
  <sheetData>
    <row r="1" spans="1:8" x14ac:dyDescent="0.2">
      <c r="A1" s="233"/>
      <c r="B1" s="53" t="s">
        <v>83</v>
      </c>
    </row>
    <row r="2" spans="1:8" x14ac:dyDescent="0.2">
      <c r="A2" s="126"/>
      <c r="B2" s="53" t="s">
        <v>84</v>
      </c>
    </row>
    <row r="4" spans="1:8" s="51" customFormat="1" ht="15" x14ac:dyDescent="0.2">
      <c r="A4" s="234" t="s">
        <v>259</v>
      </c>
      <c r="B4" s="235"/>
      <c r="C4" s="235"/>
      <c r="D4" s="235"/>
      <c r="E4" s="236"/>
    </row>
    <row r="6" spans="1:8" s="52" customFormat="1" ht="51" customHeight="1" x14ac:dyDescent="0.2">
      <c r="A6" s="241" t="s">
        <v>132</v>
      </c>
      <c r="B6" s="242"/>
      <c r="C6" s="242"/>
      <c r="D6" s="242"/>
      <c r="E6" s="242"/>
    </row>
    <row r="7" spans="1:8" s="52" customFormat="1" ht="18" x14ac:dyDescent="0.2">
      <c r="A7" s="127"/>
      <c r="B7" s="127"/>
      <c r="C7" s="127"/>
      <c r="D7" s="127"/>
      <c r="E7" s="127"/>
    </row>
    <row r="8" spans="1:8" ht="20.25" x14ac:dyDescent="0.2">
      <c r="A8" s="238" t="s">
        <v>85</v>
      </c>
      <c r="B8" s="239"/>
      <c r="C8" s="239"/>
      <c r="D8" s="239"/>
      <c r="E8" s="240"/>
    </row>
    <row r="10" spans="1:8" ht="18" x14ac:dyDescent="0.2">
      <c r="A10" s="55" t="s">
        <v>195</v>
      </c>
      <c r="E10" s="56">
        <f>'anr. BK'!E13</f>
        <v>3917857.1428571432</v>
      </c>
    </row>
    <row r="11" spans="1:8" ht="18" x14ac:dyDescent="0.2">
      <c r="A11" s="55"/>
      <c r="E11" s="210"/>
    </row>
    <row r="12" spans="1:8" ht="45.6" customHeight="1" x14ac:dyDescent="0.2">
      <c r="A12" s="243" t="s">
        <v>199</v>
      </c>
      <c r="B12" s="244"/>
      <c r="C12" s="244"/>
      <c r="D12" s="244"/>
      <c r="E12" s="244"/>
    </row>
    <row r="14" spans="1:8" ht="18" x14ac:dyDescent="0.2">
      <c r="A14" s="55" t="s">
        <v>0</v>
      </c>
      <c r="E14" s="124" t="str">
        <f>Bewertung!G17</f>
        <v>III</v>
      </c>
    </row>
    <row r="15" spans="1:8" ht="18" x14ac:dyDescent="0.2">
      <c r="A15" s="55" t="s">
        <v>86</v>
      </c>
      <c r="E15" s="124" t="str">
        <f>Bewertung!H17</f>
        <v>75%</v>
      </c>
      <c r="H15" s="57"/>
    </row>
    <row r="16" spans="1:8" ht="15.75" x14ac:dyDescent="0.2">
      <c r="A16" s="55"/>
    </row>
    <row r="17" spans="1:10" ht="22.5" x14ac:dyDescent="0.2">
      <c r="A17" s="55" t="s">
        <v>87</v>
      </c>
      <c r="E17" s="63">
        <f>'GL-Summe'!F24</f>
        <v>0</v>
      </c>
    </row>
    <row r="18" spans="1:10" ht="15.75" x14ac:dyDescent="0.2">
      <c r="A18" s="58"/>
      <c r="B18" s="58"/>
      <c r="C18" s="58"/>
      <c r="D18" s="58"/>
    </row>
    <row r="19" spans="1:10" ht="22.5" x14ac:dyDescent="0.2">
      <c r="A19" s="55" t="s">
        <v>198</v>
      </c>
      <c r="B19" s="55"/>
      <c r="C19" s="206"/>
      <c r="D19" s="55"/>
      <c r="E19" s="63">
        <f>E17*C19</f>
        <v>0</v>
      </c>
    </row>
    <row r="21" spans="1:10" ht="27" customHeight="1" x14ac:dyDescent="0.2">
      <c r="A21" s="237" t="s">
        <v>201</v>
      </c>
      <c r="B21" s="237"/>
      <c r="C21" s="237"/>
      <c r="D21" s="237"/>
      <c r="E21" s="63">
        <f>E17+E19</f>
        <v>0</v>
      </c>
      <c r="F21" s="59"/>
      <c r="H21"/>
    </row>
    <row r="22" spans="1:10" ht="15.75" x14ac:dyDescent="0.2">
      <c r="A22" s="55"/>
      <c r="E22" s="60"/>
      <c r="F22" s="59"/>
      <c r="H22"/>
    </row>
    <row r="23" spans="1:10" ht="22.5" x14ac:dyDescent="0.2">
      <c r="A23" s="237" t="s">
        <v>197</v>
      </c>
      <c r="B23" s="237"/>
      <c r="C23" s="237"/>
      <c r="D23" s="237"/>
      <c r="E23" s="63">
        <f>'BL-Summe'!C25</f>
        <v>0</v>
      </c>
      <c r="F23" s="59"/>
      <c r="H23"/>
      <c r="I23"/>
      <c r="J23" s="2"/>
    </row>
    <row r="24" spans="1:10" x14ac:dyDescent="0.2">
      <c r="E24" s="60"/>
      <c r="F24" s="59"/>
      <c r="H24" s="3"/>
      <c r="I24"/>
      <c r="J24" s="2"/>
    </row>
    <row r="25" spans="1:10" x14ac:dyDescent="0.2">
      <c r="E25" s="60"/>
      <c r="F25" s="59"/>
      <c r="H25"/>
    </row>
    <row r="26" spans="1:10" ht="27" customHeight="1" x14ac:dyDescent="0.2">
      <c r="A26" s="237" t="s">
        <v>88</v>
      </c>
      <c r="B26" s="237"/>
      <c r="C26" s="237"/>
      <c r="D26" s="237"/>
      <c r="E26" s="63">
        <f>E23+E21</f>
        <v>0</v>
      </c>
      <c r="F26" s="59"/>
      <c r="H26"/>
    </row>
    <row r="27" spans="1:10" s="51" customFormat="1" ht="15.75" x14ac:dyDescent="0.2">
      <c r="E27" s="61"/>
      <c r="F27" s="55"/>
      <c r="H27"/>
    </row>
    <row r="28" spans="1:10" s="51" customFormat="1" ht="15.75" x14ac:dyDescent="0.2">
      <c r="A28" s="62"/>
      <c r="E28" s="61"/>
      <c r="F28" s="55"/>
      <c r="H28"/>
    </row>
    <row r="29" spans="1:10" s="51" customFormat="1" ht="22.5" x14ac:dyDescent="0.2">
      <c r="A29" s="55" t="s">
        <v>59</v>
      </c>
      <c r="B29" s="55"/>
      <c r="C29" s="201"/>
      <c r="D29" s="55"/>
      <c r="E29" s="63">
        <f>E26*C29</f>
        <v>0</v>
      </c>
      <c r="F29" s="55"/>
      <c r="H29"/>
    </row>
    <row r="30" spans="1:10" s="51" customFormat="1" ht="15" x14ac:dyDescent="0.2">
      <c r="A30" s="51" t="s">
        <v>17</v>
      </c>
      <c r="E30" s="64"/>
    </row>
    <row r="31" spans="1:10" ht="27" customHeight="1" x14ac:dyDescent="0.2">
      <c r="A31" s="237" t="s">
        <v>148</v>
      </c>
      <c r="B31" s="237"/>
      <c r="C31" s="237"/>
      <c r="D31" s="237"/>
      <c r="E31" s="63">
        <f>E26+E29</f>
        <v>0</v>
      </c>
      <c r="F31" s="59"/>
    </row>
    <row r="32" spans="1:10" ht="18" x14ac:dyDescent="0.2">
      <c r="A32" s="58"/>
      <c r="B32" s="58"/>
      <c r="C32" s="58"/>
      <c r="D32" s="58"/>
      <c r="E32" s="65"/>
      <c r="F32" s="59"/>
    </row>
    <row r="33" spans="1:6" s="51" customFormat="1" ht="22.5" x14ac:dyDescent="0.2">
      <c r="A33" s="55" t="s">
        <v>89</v>
      </c>
      <c r="B33" s="55"/>
      <c r="C33" s="125">
        <v>0.19</v>
      </c>
      <c r="D33" s="55"/>
      <c r="E33" s="63">
        <f>E31*C33</f>
        <v>0</v>
      </c>
      <c r="F33" s="55"/>
    </row>
    <row r="34" spans="1:6" s="51" customFormat="1" ht="15" x14ac:dyDescent="0.2">
      <c r="A34" s="51" t="s">
        <v>17</v>
      </c>
      <c r="E34" s="64"/>
    </row>
    <row r="35" spans="1:6" ht="27" customHeight="1" x14ac:dyDescent="0.2">
      <c r="A35" s="237" t="s">
        <v>90</v>
      </c>
      <c r="B35" s="237"/>
      <c r="C35" s="237"/>
      <c r="D35" s="237"/>
      <c r="E35" s="63">
        <f>E31+E33</f>
        <v>0</v>
      </c>
      <c r="F35" s="59"/>
    </row>
    <row r="38" spans="1:6" x14ac:dyDescent="0.2">
      <c r="A38" s="128" t="s">
        <v>91</v>
      </c>
    </row>
    <row r="39" spans="1:6" x14ac:dyDescent="0.2">
      <c r="A39" s="53" t="s">
        <v>92</v>
      </c>
    </row>
    <row r="40" spans="1:6" x14ac:dyDescent="0.2">
      <c r="A40" s="53" t="s">
        <v>93</v>
      </c>
    </row>
    <row r="41" spans="1:6" x14ac:dyDescent="0.2">
      <c r="A41" s="211" t="s">
        <v>202</v>
      </c>
    </row>
    <row r="42" spans="1:6" x14ac:dyDescent="0.2">
      <c r="A42" s="211" t="s">
        <v>203</v>
      </c>
    </row>
    <row r="43" spans="1:6" x14ac:dyDescent="0.2">
      <c r="A43" s="211" t="s">
        <v>204</v>
      </c>
    </row>
    <row r="44" spans="1:6" x14ac:dyDescent="0.2">
      <c r="A44" s="53" t="s">
        <v>94</v>
      </c>
    </row>
  </sheetData>
  <mergeCells count="9">
    <mergeCell ref="A4:E4"/>
    <mergeCell ref="A35:D35"/>
    <mergeCell ref="A31:D31"/>
    <mergeCell ref="A8:E8"/>
    <mergeCell ref="A23:D23"/>
    <mergeCell ref="A6:E6"/>
    <mergeCell ref="A26:D26"/>
    <mergeCell ref="A21:D21"/>
    <mergeCell ref="A12:E12"/>
  </mergeCells>
  <phoneticPr fontId="4" type="noConversion"/>
  <pageMargins left="0.78740157499999996" right="0.78740157499999996" top="0.984251969" bottom="0.984251969" header="0.4921259845" footer="0.4921259845"/>
  <pageSetup paperSize="9" orientation="portrait" r:id="rId1"/>
  <headerFooter alignWithMargins="0">
    <oddHeader>&amp;A</oddHeader>
    <oddFooter>&amp;L&amp;D&amp;CSeite &amp;P</oddFoot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7">
    <tabColor indexed="50"/>
    <pageSetUpPr fitToPage="1"/>
  </sheetPr>
  <dimension ref="A1:E23"/>
  <sheetViews>
    <sheetView view="pageBreakPreview" topLeftCell="A5" zoomScaleNormal="100" zoomScaleSheetLayoutView="100" workbookViewId="0">
      <selection activeCell="D12" sqref="D12"/>
    </sheetView>
  </sheetViews>
  <sheetFormatPr baseColWidth="10" defaultColWidth="11.42578125" defaultRowHeight="12.75" x14ac:dyDescent="0.2"/>
  <cols>
    <col min="1" max="1" width="4.7109375" style="23" customWidth="1"/>
    <col min="2" max="2" width="52.42578125" style="5" customWidth="1"/>
    <col min="3" max="3" width="11.42578125" style="24"/>
    <col min="4" max="4" width="11" style="5" customWidth="1"/>
    <col min="5" max="5" width="10.7109375" style="5" customWidth="1"/>
    <col min="6" max="16384" width="11.42578125" style="5"/>
  </cols>
  <sheetData>
    <row r="1" spans="1:5" ht="15" x14ac:dyDescent="0.2">
      <c r="A1" s="234" t="str">
        <f>Gesamthonorar!A4</f>
        <v>Leistungsbeschreibung zum Los 1 - Architektenvertrag</v>
      </c>
      <c r="B1" s="235"/>
      <c r="C1" s="235"/>
      <c r="D1" s="235"/>
      <c r="E1" s="236"/>
    </row>
    <row r="2" spans="1:5" x14ac:dyDescent="0.2">
      <c r="B2" s="80"/>
    </row>
    <row r="3" spans="1:5" ht="42.75" customHeight="1" x14ac:dyDescent="0.2">
      <c r="A3" s="267" t="s">
        <v>144</v>
      </c>
      <c r="B3" s="268"/>
      <c r="C3" s="268"/>
      <c r="D3" s="268"/>
      <c r="E3" s="269"/>
    </row>
    <row r="4" spans="1:5" ht="15" x14ac:dyDescent="0.2">
      <c r="A4" s="258" t="str">
        <f>Gesamthonorar!A6</f>
        <v xml:space="preserve">Sanierung der Sporthalle Ludwig-Wolker-Straße in Mülheim an der Ruhr
</v>
      </c>
      <c r="B4" s="259"/>
      <c r="C4" s="259"/>
      <c r="D4" s="259"/>
      <c r="E4" s="260"/>
    </row>
    <row r="5" spans="1:5" x14ac:dyDescent="0.2">
      <c r="A5" s="261"/>
      <c r="B5" s="262"/>
      <c r="C5" s="262"/>
      <c r="D5" s="262"/>
      <c r="E5" s="263"/>
    </row>
    <row r="6" spans="1:5" ht="24" customHeight="1" x14ac:dyDescent="0.2">
      <c r="A6" s="266" t="s">
        <v>9</v>
      </c>
      <c r="B6" s="266"/>
      <c r="C6" s="264" t="s">
        <v>10</v>
      </c>
      <c r="D6" s="265" t="s">
        <v>11</v>
      </c>
      <c r="E6" s="265"/>
    </row>
    <row r="7" spans="1:5" ht="11.25" customHeight="1" x14ac:dyDescent="0.2">
      <c r="A7" s="266"/>
      <c r="B7" s="266"/>
      <c r="C7" s="271"/>
      <c r="D7" s="6" t="s">
        <v>12</v>
      </c>
      <c r="E7" s="6" t="s">
        <v>13</v>
      </c>
    </row>
    <row r="8" spans="1:5" ht="12.75" customHeight="1" x14ac:dyDescent="0.2">
      <c r="A8" s="7"/>
      <c r="B8" s="8"/>
      <c r="C8" s="26"/>
      <c r="D8" s="10"/>
      <c r="E8" s="11"/>
    </row>
    <row r="9" spans="1:5" s="14" customFormat="1" ht="15.75" x14ac:dyDescent="0.2">
      <c r="A9" s="12" t="s">
        <v>32</v>
      </c>
      <c r="B9" s="34" t="s">
        <v>33</v>
      </c>
      <c r="C9" s="13"/>
      <c r="E9" s="15"/>
    </row>
    <row r="10" spans="1:5" s="14" customFormat="1" ht="9.9499999999999993" customHeight="1" x14ac:dyDescent="0.2">
      <c r="A10" s="16"/>
      <c r="B10" s="141"/>
      <c r="C10" s="29"/>
      <c r="E10" s="17"/>
    </row>
    <row r="11" spans="1:5" ht="63.75" x14ac:dyDescent="0.2">
      <c r="A11" s="44" t="s">
        <v>60</v>
      </c>
      <c r="B11" s="135" t="s">
        <v>226</v>
      </c>
      <c r="C11" s="21">
        <v>0.25</v>
      </c>
      <c r="D11" s="136"/>
      <c r="E11" s="20">
        <v>0</v>
      </c>
    </row>
    <row r="12" spans="1:5" ht="15.75" x14ac:dyDescent="0.2">
      <c r="A12" s="44" t="s">
        <v>61</v>
      </c>
      <c r="B12" s="135" t="s">
        <v>34</v>
      </c>
      <c r="C12" s="18">
        <v>0.1</v>
      </c>
      <c r="D12" s="189"/>
      <c r="E12" s="20">
        <v>0.1</v>
      </c>
    </row>
    <row r="13" spans="1:5" ht="102" customHeight="1" x14ac:dyDescent="0.2">
      <c r="A13" s="44" t="s">
        <v>62</v>
      </c>
      <c r="B13" s="135" t="s">
        <v>243</v>
      </c>
      <c r="C13" s="18">
        <v>2</v>
      </c>
      <c r="D13" s="136"/>
      <c r="E13" s="20">
        <v>0</v>
      </c>
    </row>
    <row r="14" spans="1:5" ht="15.75" customHeight="1" x14ac:dyDescent="0.2">
      <c r="A14" s="44" t="s">
        <v>63</v>
      </c>
      <c r="B14" s="135" t="s">
        <v>79</v>
      </c>
      <c r="C14" s="18">
        <v>0.25</v>
      </c>
      <c r="D14" s="136"/>
      <c r="E14" s="20">
        <v>0</v>
      </c>
    </row>
    <row r="15" spans="1:5" ht="30" customHeight="1" x14ac:dyDescent="0.2">
      <c r="A15" s="44" t="s">
        <v>64</v>
      </c>
      <c r="B15" s="135" t="s">
        <v>80</v>
      </c>
      <c r="C15" s="18">
        <v>0.8</v>
      </c>
      <c r="D15" s="136"/>
      <c r="E15" s="20">
        <v>0</v>
      </c>
    </row>
    <row r="16" spans="1:5" ht="25.5" x14ac:dyDescent="0.2">
      <c r="A16" s="48" t="s">
        <v>65</v>
      </c>
      <c r="B16" s="137" t="s">
        <v>165</v>
      </c>
      <c r="C16" s="18">
        <v>0.1</v>
      </c>
      <c r="D16" s="136"/>
      <c r="E16" s="20">
        <v>0</v>
      </c>
    </row>
    <row r="17" spans="1:5" ht="42" customHeight="1" x14ac:dyDescent="0.2">
      <c r="A17" s="44" t="s">
        <v>67</v>
      </c>
      <c r="B17" s="135" t="s">
        <v>244</v>
      </c>
      <c r="C17" s="18">
        <v>0.25</v>
      </c>
      <c r="D17" s="136"/>
      <c r="E17" s="20">
        <v>0</v>
      </c>
    </row>
    <row r="18" spans="1:5" ht="15.75" customHeight="1" x14ac:dyDescent="0.2">
      <c r="A18" s="44" t="s">
        <v>68</v>
      </c>
      <c r="B18" s="135" t="s">
        <v>35</v>
      </c>
      <c r="C18" s="18">
        <v>0.25</v>
      </c>
      <c r="D18" s="136"/>
      <c r="E18" s="20">
        <v>0</v>
      </c>
    </row>
    <row r="19" spans="1:5" s="22" customFormat="1" ht="25.5" customHeight="1" x14ac:dyDescent="0.2">
      <c r="A19" s="257" t="s">
        <v>36</v>
      </c>
      <c r="B19" s="257"/>
      <c r="C19" s="18">
        <f>SUM(C11:C18)</f>
        <v>4</v>
      </c>
      <c r="D19" s="138">
        <f>SUM(D11:D18)</f>
        <v>0</v>
      </c>
      <c r="E19" s="20">
        <f>SUM(E11:E18)</f>
        <v>0.1</v>
      </c>
    </row>
    <row r="20" spans="1:5" x14ac:dyDescent="0.2">
      <c r="B20" s="5" t="s">
        <v>17</v>
      </c>
    </row>
    <row r="21" spans="1:5" x14ac:dyDescent="0.2">
      <c r="A21" s="133"/>
      <c r="B21" t="s">
        <v>83</v>
      </c>
      <c r="C21" s="45"/>
    </row>
    <row r="22" spans="1:5" x14ac:dyDescent="0.2">
      <c r="A22" s="139"/>
      <c r="B22" t="s">
        <v>131</v>
      </c>
    </row>
    <row r="23" spans="1:5" x14ac:dyDescent="0.2">
      <c r="A23" s="226" t="s">
        <v>251</v>
      </c>
      <c r="B23" s="225" t="s">
        <v>250</v>
      </c>
    </row>
  </sheetData>
  <mergeCells count="8">
    <mergeCell ref="A19:B19"/>
    <mergeCell ref="A1:E1"/>
    <mergeCell ref="A4:E4"/>
    <mergeCell ref="A5:E5"/>
    <mergeCell ref="C6:C7"/>
    <mergeCell ref="D6:E6"/>
    <mergeCell ref="A6:B7"/>
    <mergeCell ref="A3:E3"/>
  </mergeCells>
  <phoneticPr fontId="4" type="noConversion"/>
  <pageMargins left="0.79" right="0.43" top="0.984251969" bottom="0.984251969" header="0.4921259845" footer="0.492125984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8">
    <tabColor indexed="50"/>
    <pageSetUpPr fitToPage="1"/>
  </sheetPr>
  <dimension ref="A1:G31"/>
  <sheetViews>
    <sheetView view="pageBreakPreview" topLeftCell="A13" zoomScaleNormal="100" zoomScaleSheetLayoutView="100" workbookViewId="0">
      <selection activeCell="B23" sqref="B23"/>
    </sheetView>
  </sheetViews>
  <sheetFormatPr baseColWidth="10" defaultColWidth="11.42578125" defaultRowHeight="12.75" x14ac:dyDescent="0.2"/>
  <cols>
    <col min="1" max="1" width="4.7109375" style="23" customWidth="1"/>
    <col min="2" max="2" width="52.42578125" style="5" customWidth="1"/>
    <col min="3" max="3" width="11.42578125" style="24"/>
    <col min="4" max="4" width="11" style="5" customWidth="1"/>
    <col min="5" max="5" width="10.7109375" style="5" customWidth="1"/>
    <col min="6" max="6" width="11.42578125" style="5"/>
    <col min="7" max="7" width="25.7109375" style="5" customWidth="1"/>
    <col min="8" max="16384" width="11.42578125" style="5"/>
  </cols>
  <sheetData>
    <row r="1" spans="1:7" ht="15" x14ac:dyDescent="0.2">
      <c r="A1" s="234" t="str">
        <f>Gesamthonorar!A4</f>
        <v>Leistungsbeschreibung zum Los 1 - Architektenvertrag</v>
      </c>
      <c r="B1" s="235"/>
      <c r="C1" s="235"/>
      <c r="D1" s="235"/>
      <c r="E1" s="236"/>
    </row>
    <row r="2" spans="1:7" x14ac:dyDescent="0.2">
      <c r="B2" s="80"/>
    </row>
    <row r="3" spans="1:7" ht="42.75" customHeight="1" x14ac:dyDescent="0.2">
      <c r="A3" s="267" t="s">
        <v>144</v>
      </c>
      <c r="B3" s="268"/>
      <c r="C3" s="268"/>
      <c r="D3" s="268"/>
      <c r="E3" s="269"/>
    </row>
    <row r="4" spans="1:7" ht="15" x14ac:dyDescent="0.2">
      <c r="A4" s="258" t="str">
        <f>Gesamthonorar!A6</f>
        <v xml:space="preserve">Sanierung der Sporthalle Ludwig-Wolker-Straße in Mülheim an der Ruhr
</v>
      </c>
      <c r="B4" s="259"/>
      <c r="C4" s="259"/>
      <c r="D4" s="259"/>
      <c r="E4" s="260"/>
    </row>
    <row r="5" spans="1:7" x14ac:dyDescent="0.2">
      <c r="A5" s="261"/>
      <c r="B5" s="262"/>
      <c r="C5" s="262"/>
      <c r="D5" s="262"/>
      <c r="E5" s="263"/>
    </row>
    <row r="6" spans="1:7" ht="24" customHeight="1" x14ac:dyDescent="0.2">
      <c r="A6" s="266" t="s">
        <v>9</v>
      </c>
      <c r="B6" s="266"/>
      <c r="C6" s="264" t="s">
        <v>10</v>
      </c>
      <c r="D6" s="265" t="s">
        <v>11</v>
      </c>
      <c r="E6" s="265"/>
    </row>
    <row r="7" spans="1:7" ht="11.25" customHeight="1" x14ac:dyDescent="0.2">
      <c r="A7" s="266"/>
      <c r="B7" s="266"/>
      <c r="C7" s="271"/>
      <c r="D7" s="6" t="s">
        <v>12</v>
      </c>
      <c r="E7" s="6" t="s">
        <v>13</v>
      </c>
    </row>
    <row r="8" spans="1:7" ht="12.75" customHeight="1" x14ac:dyDescent="0.2">
      <c r="A8" s="7"/>
      <c r="B8" s="8"/>
      <c r="C8" s="26"/>
      <c r="D8" s="10"/>
      <c r="E8" s="11"/>
    </row>
    <row r="9" spans="1:7" s="14" customFormat="1" ht="15.75" x14ac:dyDescent="0.2">
      <c r="A9" s="12" t="s">
        <v>37</v>
      </c>
      <c r="B9" s="34" t="s">
        <v>38</v>
      </c>
      <c r="C9" s="13"/>
      <c r="E9" s="15"/>
    </row>
    <row r="10" spans="1:7" s="14" customFormat="1" ht="9.9499999999999993" customHeight="1" x14ac:dyDescent="0.2">
      <c r="A10" s="16"/>
      <c r="B10" s="141"/>
      <c r="C10" s="29"/>
      <c r="E10" s="17"/>
    </row>
    <row r="11" spans="1:7" ht="213" customHeight="1" x14ac:dyDescent="0.2">
      <c r="A11" s="44" t="s">
        <v>60</v>
      </c>
      <c r="B11" s="135" t="s">
        <v>248</v>
      </c>
      <c r="C11" s="21">
        <v>18</v>
      </c>
      <c r="D11" s="136"/>
      <c r="E11" s="20">
        <v>0</v>
      </c>
      <c r="G11" s="23"/>
    </row>
    <row r="12" spans="1:7" ht="57" customHeight="1" x14ac:dyDescent="0.2">
      <c r="A12" s="44" t="s">
        <v>61</v>
      </c>
      <c r="B12" s="135" t="s">
        <v>245</v>
      </c>
      <c r="C12" s="18">
        <v>0.1</v>
      </c>
      <c r="D12" s="136"/>
      <c r="E12" s="20">
        <v>0</v>
      </c>
    </row>
    <row r="13" spans="1:7" ht="71.45" customHeight="1" x14ac:dyDescent="0.2">
      <c r="A13" s="44" t="s">
        <v>62</v>
      </c>
      <c r="B13" s="135" t="s">
        <v>227</v>
      </c>
      <c r="C13" s="18">
        <v>1.5</v>
      </c>
      <c r="D13" s="136"/>
      <c r="E13" s="20">
        <v>0</v>
      </c>
    </row>
    <row r="14" spans="1:7" ht="27.75" customHeight="1" x14ac:dyDescent="0.2">
      <c r="A14" s="44" t="s">
        <v>63</v>
      </c>
      <c r="B14" s="135" t="s">
        <v>81</v>
      </c>
      <c r="C14" s="18">
        <v>1.6</v>
      </c>
      <c r="D14" s="136"/>
      <c r="E14" s="20">
        <v>0</v>
      </c>
    </row>
    <row r="15" spans="1:7" ht="15.75" x14ac:dyDescent="0.2">
      <c r="A15" s="44" t="s">
        <v>64</v>
      </c>
      <c r="B15" s="135" t="s">
        <v>173</v>
      </c>
      <c r="C15" s="18">
        <v>0.75</v>
      </c>
      <c r="D15" s="136"/>
      <c r="E15" s="20">
        <v>0</v>
      </c>
    </row>
    <row r="16" spans="1:7" ht="15.75" customHeight="1" x14ac:dyDescent="0.2">
      <c r="A16" s="44" t="s">
        <v>65</v>
      </c>
      <c r="B16" s="135" t="s">
        <v>174</v>
      </c>
      <c r="C16" s="18">
        <v>1</v>
      </c>
      <c r="D16" s="136"/>
      <c r="E16" s="20">
        <v>0</v>
      </c>
    </row>
    <row r="17" spans="1:5" ht="27.75" customHeight="1" x14ac:dyDescent="0.2">
      <c r="A17" s="44" t="s">
        <v>67</v>
      </c>
      <c r="B17" s="135" t="s">
        <v>175</v>
      </c>
      <c r="C17" s="18">
        <v>3.75</v>
      </c>
      <c r="D17" s="136"/>
      <c r="E17" s="20">
        <v>0</v>
      </c>
    </row>
    <row r="18" spans="1:5" ht="25.5" x14ac:dyDescent="0.2">
      <c r="A18" s="44" t="s">
        <v>68</v>
      </c>
      <c r="B18" s="135" t="s">
        <v>246</v>
      </c>
      <c r="C18" s="18">
        <v>0.25</v>
      </c>
      <c r="D18" s="136"/>
      <c r="E18" s="20">
        <v>0</v>
      </c>
    </row>
    <row r="19" spans="1:5" ht="45" customHeight="1" x14ac:dyDescent="0.2">
      <c r="A19" s="48" t="s">
        <v>69</v>
      </c>
      <c r="B19" s="137" t="s">
        <v>176</v>
      </c>
      <c r="C19" s="18">
        <v>0.85</v>
      </c>
      <c r="D19" s="136"/>
      <c r="E19" s="20">
        <v>0</v>
      </c>
    </row>
    <row r="20" spans="1:5" ht="15.75" x14ac:dyDescent="0.2">
      <c r="A20" s="44" t="s">
        <v>70</v>
      </c>
      <c r="B20" s="135" t="s">
        <v>177</v>
      </c>
      <c r="C20" s="18">
        <v>1</v>
      </c>
      <c r="D20" s="136"/>
      <c r="E20" s="20">
        <v>0</v>
      </c>
    </row>
    <row r="21" spans="1:5" ht="63.6" customHeight="1" x14ac:dyDescent="0.2">
      <c r="A21" s="44" t="s">
        <v>71</v>
      </c>
      <c r="B21" s="135" t="s">
        <v>247</v>
      </c>
      <c r="C21" s="18">
        <v>1.5</v>
      </c>
      <c r="D21" s="136"/>
      <c r="E21" s="20">
        <v>0</v>
      </c>
    </row>
    <row r="22" spans="1:5" ht="25.5" x14ac:dyDescent="0.2">
      <c r="A22" s="44" t="s">
        <v>72</v>
      </c>
      <c r="B22" s="135" t="s">
        <v>178</v>
      </c>
      <c r="C22" s="18">
        <v>0.1</v>
      </c>
      <c r="D22" s="136"/>
      <c r="E22" s="20">
        <v>0</v>
      </c>
    </row>
    <row r="23" spans="1:5" ht="89.25" x14ac:dyDescent="0.2">
      <c r="A23" s="44" t="s">
        <v>75</v>
      </c>
      <c r="B23" s="135" t="s">
        <v>255</v>
      </c>
      <c r="C23" s="18">
        <v>0.25</v>
      </c>
      <c r="D23" s="136"/>
      <c r="E23" s="20">
        <v>0</v>
      </c>
    </row>
    <row r="24" spans="1:5" ht="15.75" x14ac:dyDescent="0.2">
      <c r="A24" s="44" t="s">
        <v>76</v>
      </c>
      <c r="B24" s="135" t="s">
        <v>82</v>
      </c>
      <c r="C24" s="18">
        <v>0.25</v>
      </c>
      <c r="D24" s="136"/>
      <c r="E24" s="20">
        <v>0</v>
      </c>
    </row>
    <row r="25" spans="1:5" ht="15.75" x14ac:dyDescent="0.2">
      <c r="A25" s="44" t="s">
        <v>77</v>
      </c>
      <c r="B25" s="135" t="s">
        <v>73</v>
      </c>
      <c r="C25" s="18">
        <v>0.1</v>
      </c>
      <c r="D25" s="136"/>
      <c r="E25" s="20">
        <v>0</v>
      </c>
    </row>
    <row r="26" spans="1:5" ht="25.5" x14ac:dyDescent="0.2">
      <c r="A26" s="44" t="s">
        <v>164</v>
      </c>
      <c r="B26" s="135" t="s">
        <v>172</v>
      </c>
      <c r="C26" s="18">
        <v>1</v>
      </c>
      <c r="D26" s="136"/>
      <c r="E26" s="20">
        <v>0</v>
      </c>
    </row>
    <row r="27" spans="1:5" s="22" customFormat="1" ht="25.5" customHeight="1" x14ac:dyDescent="0.2">
      <c r="A27" s="257" t="s">
        <v>39</v>
      </c>
      <c r="B27" s="257"/>
      <c r="C27" s="18">
        <f>SUM(C11:C26)</f>
        <v>32.000000000000007</v>
      </c>
      <c r="D27" s="138">
        <f>SUM(D11:D20)</f>
        <v>0</v>
      </c>
      <c r="E27" s="20">
        <f>SUM(E11:E20)</f>
        <v>0</v>
      </c>
    </row>
    <row r="28" spans="1:5" x14ac:dyDescent="0.2">
      <c r="B28" s="5" t="s">
        <v>17</v>
      </c>
    </row>
    <row r="29" spans="1:5" x14ac:dyDescent="0.2">
      <c r="A29" s="133"/>
      <c r="B29" t="s">
        <v>83</v>
      </c>
      <c r="C29" s="45"/>
    </row>
    <row r="30" spans="1:5" x14ac:dyDescent="0.2">
      <c r="A30" s="139"/>
      <c r="B30" t="s">
        <v>131</v>
      </c>
    </row>
    <row r="31" spans="1:5" x14ac:dyDescent="0.2">
      <c r="A31" s="226" t="s">
        <v>251</v>
      </c>
      <c r="B31" s="225" t="s">
        <v>250</v>
      </c>
    </row>
  </sheetData>
  <mergeCells count="8">
    <mergeCell ref="A27:B27"/>
    <mergeCell ref="A1:E1"/>
    <mergeCell ref="A4:E4"/>
    <mergeCell ref="A5:E5"/>
    <mergeCell ref="C6:C7"/>
    <mergeCell ref="D6:E6"/>
    <mergeCell ref="A6:B7"/>
    <mergeCell ref="A3:E3"/>
  </mergeCells>
  <phoneticPr fontId="4" type="noConversion"/>
  <pageMargins left="0.79" right="0.43" top="0.984251969" bottom="0.984251969" header="0.4921259845" footer="0.4921259845"/>
  <pageSetup paperSize="9" scale="72"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9">
    <tabColor indexed="50"/>
    <pageSetUpPr fitToPage="1"/>
  </sheetPr>
  <dimension ref="A1:G18"/>
  <sheetViews>
    <sheetView view="pageBreakPreview" topLeftCell="A3" zoomScaleNormal="100" zoomScaleSheetLayoutView="100" workbookViewId="0">
      <selection activeCell="C12" sqref="C12"/>
    </sheetView>
  </sheetViews>
  <sheetFormatPr baseColWidth="10" defaultColWidth="11.42578125" defaultRowHeight="12.75" x14ac:dyDescent="0.2"/>
  <cols>
    <col min="1" max="1" width="4.7109375" style="23" customWidth="1"/>
    <col min="2" max="2" width="52.42578125" style="5" customWidth="1"/>
    <col min="3" max="3" width="11.42578125" style="24"/>
    <col min="4" max="4" width="11" style="5" customWidth="1"/>
    <col min="5" max="5" width="10.7109375" style="5" customWidth="1"/>
    <col min="6" max="6" width="11.42578125" style="5"/>
    <col min="7" max="7" width="25.7109375" style="5" customWidth="1"/>
    <col min="8" max="16384" width="11.42578125" style="5"/>
  </cols>
  <sheetData>
    <row r="1" spans="1:7" ht="15" x14ac:dyDescent="0.2">
      <c r="A1" s="234" t="str">
        <f>Gesamthonorar!A4</f>
        <v>Leistungsbeschreibung zum Los 1 - Architektenvertrag</v>
      </c>
      <c r="B1" s="235"/>
      <c r="C1" s="235"/>
      <c r="D1" s="235"/>
      <c r="E1" s="236"/>
    </row>
    <row r="2" spans="1:7" x14ac:dyDescent="0.2">
      <c r="B2" s="80"/>
    </row>
    <row r="3" spans="1:7" ht="42.75" customHeight="1" x14ac:dyDescent="0.2">
      <c r="A3" s="267" t="s">
        <v>144</v>
      </c>
      <c r="B3" s="268"/>
      <c r="C3" s="268"/>
      <c r="D3" s="268"/>
      <c r="E3" s="269"/>
    </row>
    <row r="4" spans="1:7" ht="15" x14ac:dyDescent="0.2">
      <c r="A4" s="258" t="str">
        <f>Gesamthonorar!A6</f>
        <v xml:space="preserve">Sanierung der Sporthalle Ludwig-Wolker-Straße in Mülheim an der Ruhr
</v>
      </c>
      <c r="B4" s="259"/>
      <c r="C4" s="259"/>
      <c r="D4" s="259"/>
      <c r="E4" s="260"/>
    </row>
    <row r="5" spans="1:7" x14ac:dyDescent="0.2">
      <c r="A5" s="261"/>
      <c r="B5" s="262"/>
      <c r="C5" s="262"/>
      <c r="D5" s="262"/>
      <c r="E5" s="263"/>
    </row>
    <row r="6" spans="1:7" ht="24" customHeight="1" x14ac:dyDescent="0.2">
      <c r="A6" s="266" t="s">
        <v>9</v>
      </c>
      <c r="B6" s="266"/>
      <c r="C6" s="264" t="s">
        <v>10</v>
      </c>
      <c r="D6" s="265" t="s">
        <v>11</v>
      </c>
      <c r="E6" s="265"/>
    </row>
    <row r="7" spans="1:7" ht="11.25" customHeight="1" x14ac:dyDescent="0.2">
      <c r="A7" s="266"/>
      <c r="B7" s="266"/>
      <c r="C7" s="271"/>
      <c r="D7" s="6" t="s">
        <v>12</v>
      </c>
      <c r="E7" s="6" t="s">
        <v>13</v>
      </c>
    </row>
    <row r="8" spans="1:7" ht="12.75" customHeight="1" x14ac:dyDescent="0.2">
      <c r="A8" s="7"/>
      <c r="B8" s="8"/>
      <c r="C8" s="26"/>
      <c r="D8" s="10"/>
      <c r="E8" s="11"/>
    </row>
    <row r="9" spans="1:7" s="14" customFormat="1" ht="15.75" x14ac:dyDescent="0.2">
      <c r="A9" s="12" t="s">
        <v>40</v>
      </c>
      <c r="B9" s="34" t="s">
        <v>41</v>
      </c>
      <c r="C9" s="13"/>
      <c r="E9" s="15"/>
    </row>
    <row r="10" spans="1:7" s="14" customFormat="1" ht="9.9499999999999993" customHeight="1" x14ac:dyDescent="0.2">
      <c r="A10" s="16"/>
      <c r="B10" s="33"/>
      <c r="C10" s="29"/>
      <c r="E10" s="17"/>
    </row>
    <row r="11" spans="1:7" ht="116.45" customHeight="1" x14ac:dyDescent="0.2">
      <c r="A11" s="44" t="s">
        <v>60</v>
      </c>
      <c r="B11" s="135" t="s">
        <v>228</v>
      </c>
      <c r="C11" s="21">
        <v>1</v>
      </c>
      <c r="D11" s="136">
        <v>0</v>
      </c>
      <c r="E11" s="20">
        <v>0</v>
      </c>
      <c r="G11" s="23"/>
    </row>
    <row r="12" spans="1:7" ht="58.9" customHeight="1" x14ac:dyDescent="0.2">
      <c r="A12" s="44" t="s">
        <v>61</v>
      </c>
      <c r="B12" s="135" t="s">
        <v>249</v>
      </c>
      <c r="C12" s="18">
        <v>0.8</v>
      </c>
      <c r="D12" s="136">
        <v>0</v>
      </c>
      <c r="E12" s="20">
        <v>0</v>
      </c>
    </row>
    <row r="13" spans="1:7" ht="17.25" customHeight="1" x14ac:dyDescent="0.2">
      <c r="A13" s="48" t="s">
        <v>62</v>
      </c>
      <c r="B13" s="49" t="s">
        <v>42</v>
      </c>
      <c r="C13" s="21">
        <v>0.2</v>
      </c>
      <c r="D13" s="156">
        <v>0</v>
      </c>
      <c r="E13" s="157"/>
    </row>
    <row r="14" spans="1:7" s="22" customFormat="1" ht="25.5" customHeight="1" x14ac:dyDescent="0.2">
      <c r="A14" s="257" t="s">
        <v>43</v>
      </c>
      <c r="B14" s="257"/>
      <c r="C14" s="18">
        <f>SUM(C11:C13)</f>
        <v>2</v>
      </c>
      <c r="D14" s="136">
        <v>0</v>
      </c>
      <c r="E14" s="20">
        <f>SUM(E11:E13)</f>
        <v>0</v>
      </c>
    </row>
    <row r="15" spans="1:7" x14ac:dyDescent="0.2">
      <c r="B15" s="5" t="s">
        <v>17</v>
      </c>
    </row>
    <row r="16" spans="1:7" x14ac:dyDescent="0.2">
      <c r="A16" s="133"/>
      <c r="B16" t="s">
        <v>83</v>
      </c>
      <c r="C16" s="45"/>
    </row>
    <row r="17" spans="1:2" x14ac:dyDescent="0.2">
      <c r="A17" s="139"/>
      <c r="B17" t="s">
        <v>131</v>
      </c>
    </row>
    <row r="18" spans="1:2" x14ac:dyDescent="0.2">
      <c r="A18" s="226" t="s">
        <v>251</v>
      </c>
      <c r="B18" s="225" t="s">
        <v>250</v>
      </c>
    </row>
  </sheetData>
  <mergeCells count="8">
    <mergeCell ref="A3:E3"/>
    <mergeCell ref="A14:B14"/>
    <mergeCell ref="A1:E1"/>
    <mergeCell ref="A4:E4"/>
    <mergeCell ref="A5:E5"/>
    <mergeCell ref="C6:C7"/>
    <mergeCell ref="D6:E6"/>
    <mergeCell ref="A6:B7"/>
  </mergeCells>
  <phoneticPr fontId="4" type="noConversion"/>
  <pageMargins left="0.79" right="0.43" top="0.984251969" bottom="0.984251969" header="0.4921259845" footer="0.492125984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0">
    <tabColor indexed="50"/>
    <pageSetUpPr fitToPage="1"/>
  </sheetPr>
  <dimension ref="A1:G29"/>
  <sheetViews>
    <sheetView view="pageBreakPreview" topLeftCell="A12" zoomScaleNormal="100" zoomScaleSheetLayoutView="100" workbookViewId="0">
      <selection activeCell="F15" sqref="F15"/>
    </sheetView>
  </sheetViews>
  <sheetFormatPr baseColWidth="10" defaultColWidth="11.42578125" defaultRowHeight="12.75" x14ac:dyDescent="0.2"/>
  <cols>
    <col min="1" max="1" width="4.7109375" style="23" customWidth="1"/>
    <col min="2" max="2" width="52.42578125" style="5" customWidth="1"/>
    <col min="3" max="3" width="11.42578125" style="24"/>
    <col min="4" max="4" width="11" style="5" customWidth="1"/>
    <col min="5" max="5" width="10.7109375" style="5" customWidth="1"/>
    <col min="6" max="6" width="20.85546875" style="24" customWidth="1"/>
    <col min="7" max="7" width="25.7109375" style="5" customWidth="1"/>
    <col min="8" max="16384" width="11.42578125" style="5"/>
  </cols>
  <sheetData>
    <row r="1" spans="1:7" ht="15" x14ac:dyDescent="0.2">
      <c r="A1" s="279" t="str">
        <f>Gesamthonorar!A4</f>
        <v>Leistungsbeschreibung zum Los 1 - Architektenvertrag</v>
      </c>
      <c r="B1" s="280"/>
      <c r="C1" s="280"/>
      <c r="D1" s="280"/>
      <c r="E1" s="280"/>
      <c r="F1" s="278"/>
    </row>
    <row r="2" spans="1:7" x14ac:dyDescent="0.2">
      <c r="B2" s="80"/>
    </row>
    <row r="3" spans="1:7" ht="42.75" customHeight="1" x14ac:dyDescent="0.2">
      <c r="A3" s="276" t="s">
        <v>110</v>
      </c>
      <c r="B3" s="277"/>
      <c r="C3" s="277"/>
      <c r="D3" s="277"/>
      <c r="E3" s="277"/>
      <c r="F3" s="278"/>
    </row>
    <row r="4" spans="1:7" ht="15" x14ac:dyDescent="0.2">
      <c r="A4" s="281" t="str">
        <f>Gesamthonorar!A6</f>
        <v xml:space="preserve">Sanierung der Sporthalle Ludwig-Wolker-Straße in Mülheim an der Ruhr
</v>
      </c>
      <c r="B4" s="282"/>
      <c r="C4" s="282"/>
      <c r="D4" s="282"/>
      <c r="E4" s="282"/>
      <c r="F4" s="278"/>
    </row>
    <row r="5" spans="1:7" x14ac:dyDescent="0.2">
      <c r="A5" s="283"/>
      <c r="B5" s="284"/>
      <c r="C5" s="284"/>
      <c r="D5" s="284"/>
      <c r="E5" s="284"/>
      <c r="F5" s="285"/>
    </row>
    <row r="6" spans="1:7" ht="24" customHeight="1" x14ac:dyDescent="0.2">
      <c r="A6" s="266" t="s">
        <v>44</v>
      </c>
      <c r="B6" s="266"/>
      <c r="C6" s="264" t="s">
        <v>10</v>
      </c>
      <c r="D6" s="265" t="s">
        <v>11</v>
      </c>
      <c r="E6" s="265"/>
      <c r="F6" s="275" t="s">
        <v>1</v>
      </c>
    </row>
    <row r="7" spans="1:7" ht="11.25" customHeight="1" x14ac:dyDescent="0.2">
      <c r="A7" s="266"/>
      <c r="B7" s="266"/>
      <c r="C7" s="264"/>
      <c r="D7" s="6" t="s">
        <v>12</v>
      </c>
      <c r="E7" s="6" t="s">
        <v>13</v>
      </c>
      <c r="F7" s="275"/>
    </row>
    <row r="8" spans="1:7" ht="12.75" customHeight="1" x14ac:dyDescent="0.2">
      <c r="A8" s="7"/>
      <c r="B8" s="8"/>
      <c r="C8" s="9"/>
      <c r="D8" s="10"/>
      <c r="E8" s="11"/>
      <c r="F8" s="109"/>
    </row>
    <row r="9" spans="1:7" s="14" customFormat="1" ht="15.75" x14ac:dyDescent="0.2">
      <c r="A9" s="12"/>
      <c r="B9" s="34" t="s">
        <v>45</v>
      </c>
      <c r="C9" s="13"/>
      <c r="E9" s="15"/>
      <c r="F9" s="111"/>
    </row>
    <row r="10" spans="1:7" s="14" customFormat="1" ht="9.9499999999999993" customHeight="1" x14ac:dyDescent="0.2">
      <c r="A10" s="16"/>
      <c r="B10" s="33"/>
      <c r="C10" s="13"/>
      <c r="E10" s="17"/>
      <c r="F10" s="111"/>
    </row>
    <row r="11" spans="1:7" s="37" customFormat="1" ht="36" customHeight="1" x14ac:dyDescent="0.2">
      <c r="A11" s="35" t="s">
        <v>46</v>
      </c>
      <c r="B11" s="36" t="s">
        <v>15</v>
      </c>
      <c r="C11" s="18">
        <v>2</v>
      </c>
      <c r="D11" s="138">
        <f>'GL-P1'!D16</f>
        <v>0</v>
      </c>
      <c r="E11" s="138">
        <f>'GL-P1'!E16</f>
        <v>0</v>
      </c>
      <c r="F11" s="205"/>
      <c r="G11" s="38"/>
    </row>
    <row r="12" spans="1:7" s="37" customFormat="1" ht="51" customHeight="1" x14ac:dyDescent="0.2">
      <c r="A12" s="35" t="s">
        <v>47</v>
      </c>
      <c r="B12" s="39" t="s">
        <v>48</v>
      </c>
      <c r="C12" s="18">
        <v>20</v>
      </c>
      <c r="D12" s="138">
        <f>'GL-P2'!D20</f>
        <v>0</v>
      </c>
      <c r="E12" s="138">
        <f>'GL-P2'!E20</f>
        <v>0</v>
      </c>
      <c r="F12" s="205"/>
    </row>
    <row r="13" spans="1:7" s="37" customFormat="1" ht="36" customHeight="1" x14ac:dyDescent="0.2">
      <c r="A13" s="35" t="s">
        <v>49</v>
      </c>
      <c r="B13" s="36" t="s">
        <v>21</v>
      </c>
      <c r="C13" s="18">
        <v>25</v>
      </c>
      <c r="D13" s="138">
        <f>'GL-P3'!D18</f>
        <v>0</v>
      </c>
      <c r="E13" s="138">
        <f>'GL-P3'!E18</f>
        <v>0</v>
      </c>
      <c r="F13" s="205"/>
    </row>
    <row r="14" spans="1:7" s="37" customFormat="1" ht="36" customHeight="1" x14ac:dyDescent="0.2">
      <c r="A14" s="35" t="s">
        <v>50</v>
      </c>
      <c r="B14" s="36" t="s">
        <v>24</v>
      </c>
      <c r="C14" s="18">
        <v>8</v>
      </c>
      <c r="D14" s="138">
        <f>'GL-P4'!D14</f>
        <v>0</v>
      </c>
      <c r="E14" s="138">
        <f>'GL-P4'!E14</f>
        <v>0</v>
      </c>
      <c r="F14" s="205"/>
    </row>
    <row r="15" spans="1:7" s="37" customFormat="1" ht="25.5" customHeight="1" x14ac:dyDescent="0.2">
      <c r="A15" s="289" t="s">
        <v>51</v>
      </c>
      <c r="B15" s="289"/>
      <c r="C15" s="31">
        <f>SUM(C11:C14)</f>
        <v>55</v>
      </c>
      <c r="D15" s="142">
        <f>SUM(D11:D14)</f>
        <v>0</v>
      </c>
      <c r="E15" s="142">
        <f>SUM(E11:E14)</f>
        <v>0</v>
      </c>
      <c r="F15" s="146">
        <f>SUM(F11:F14)</f>
        <v>0</v>
      </c>
    </row>
    <row r="16" spans="1:7" s="37" customFormat="1" ht="36" customHeight="1" x14ac:dyDescent="0.2">
      <c r="A16" s="35"/>
      <c r="B16" s="40"/>
      <c r="C16" s="41"/>
      <c r="D16" s="41"/>
      <c r="E16" s="19"/>
      <c r="F16" s="115"/>
    </row>
    <row r="17" spans="1:6" s="37" customFormat="1" ht="36" customHeight="1" x14ac:dyDescent="0.2">
      <c r="A17" s="42" t="s">
        <v>52</v>
      </c>
      <c r="B17" s="43" t="s">
        <v>27</v>
      </c>
      <c r="C17" s="21">
        <v>15</v>
      </c>
      <c r="D17" s="143">
        <f>'GL-P5'!D17</f>
        <v>0</v>
      </c>
      <c r="E17" s="143">
        <f>'GL-P5'!E17</f>
        <v>0</v>
      </c>
      <c r="F17" s="204"/>
    </row>
    <row r="18" spans="1:6" s="37" customFormat="1" ht="36" customHeight="1" x14ac:dyDescent="0.2">
      <c r="A18" s="35" t="s">
        <v>53</v>
      </c>
      <c r="B18" s="36" t="s">
        <v>30</v>
      </c>
      <c r="C18" s="18">
        <v>10</v>
      </c>
      <c r="D18" s="138">
        <f>'GL-P6'!D17</f>
        <v>0</v>
      </c>
      <c r="E18" s="138">
        <f>'GL-P6'!E17</f>
        <v>0</v>
      </c>
      <c r="F18" s="204"/>
    </row>
    <row r="19" spans="1:6" s="37" customFormat="1" ht="36" customHeight="1" x14ac:dyDescent="0.2">
      <c r="A19" s="35" t="s">
        <v>54</v>
      </c>
      <c r="B19" s="36" t="s">
        <v>33</v>
      </c>
      <c r="C19" s="18">
        <v>4</v>
      </c>
      <c r="D19" s="138">
        <f>'GL-P7'!D19</f>
        <v>0</v>
      </c>
      <c r="E19" s="138">
        <f>'GL-P7'!E19</f>
        <v>0.1</v>
      </c>
      <c r="F19" s="204"/>
    </row>
    <row r="20" spans="1:6" s="37" customFormat="1" ht="36" customHeight="1" x14ac:dyDescent="0.2">
      <c r="A20" s="35" t="s">
        <v>55</v>
      </c>
      <c r="B20" s="36" t="s">
        <v>38</v>
      </c>
      <c r="C20" s="18">
        <v>15</v>
      </c>
      <c r="D20" s="138">
        <f>'GL-P8'!D27</f>
        <v>0</v>
      </c>
      <c r="E20" s="138">
        <f>'GL-P8'!E27</f>
        <v>0</v>
      </c>
      <c r="F20" s="204"/>
    </row>
    <row r="21" spans="1:6" s="37" customFormat="1" ht="36" customHeight="1" x14ac:dyDescent="0.2">
      <c r="A21" s="35" t="s">
        <v>56</v>
      </c>
      <c r="B21" s="36" t="s">
        <v>41</v>
      </c>
      <c r="C21" s="18">
        <v>1</v>
      </c>
      <c r="D21" s="138">
        <f>'GL-P9'!D14</f>
        <v>0</v>
      </c>
      <c r="E21" s="138">
        <f>'GL-P9'!E14</f>
        <v>0</v>
      </c>
      <c r="F21" s="204"/>
    </row>
    <row r="22" spans="1:6" s="37" customFormat="1" ht="25.5" customHeight="1" x14ac:dyDescent="0.2">
      <c r="A22" s="289" t="s">
        <v>57</v>
      </c>
      <c r="B22" s="289"/>
      <c r="C22" s="31">
        <f>SUM(C17:C21)</f>
        <v>45</v>
      </c>
      <c r="D22" s="142">
        <f>SUM(D17:D21)</f>
        <v>0</v>
      </c>
      <c r="E22" s="142">
        <f>SUM(E17:E21)</f>
        <v>0.1</v>
      </c>
      <c r="F22" s="232">
        <f>SUM(F17:F21)</f>
        <v>0</v>
      </c>
    </row>
    <row r="23" spans="1:6" s="37" customFormat="1" ht="25.5" customHeight="1" x14ac:dyDescent="0.2">
      <c r="A23" s="286"/>
      <c r="B23" s="287"/>
      <c r="C23" s="41"/>
      <c r="D23" s="41"/>
      <c r="E23" s="19"/>
      <c r="F23" s="115"/>
    </row>
    <row r="24" spans="1:6" s="37" customFormat="1" ht="25.5" customHeight="1" thickBot="1" x14ac:dyDescent="0.25">
      <c r="A24" s="288" t="s">
        <v>58</v>
      </c>
      <c r="B24" s="288"/>
      <c r="C24" s="18">
        <f>C15+C22</f>
        <v>100</v>
      </c>
      <c r="D24" s="138">
        <f>D15+D22</f>
        <v>0</v>
      </c>
      <c r="E24" s="138">
        <f>E15+E22</f>
        <v>0.1</v>
      </c>
      <c r="F24" s="145">
        <f>F15+F22</f>
        <v>0</v>
      </c>
    </row>
    <row r="25" spans="1:6" ht="15.75" x14ac:dyDescent="0.2">
      <c r="B25" s="5" t="s">
        <v>17</v>
      </c>
      <c r="F25" s="117"/>
    </row>
    <row r="26" spans="1:6" ht="15.75" x14ac:dyDescent="0.2">
      <c r="A26" s="133"/>
      <c r="B26" t="s">
        <v>83</v>
      </c>
      <c r="F26" s="117"/>
    </row>
    <row r="27" spans="1:6" ht="15.75" x14ac:dyDescent="0.2">
      <c r="A27" s="139"/>
      <c r="B27" t="s">
        <v>131</v>
      </c>
      <c r="F27" s="117"/>
    </row>
    <row r="28" spans="1:6" ht="15.75" x14ac:dyDescent="0.2">
      <c r="F28" s="117"/>
    </row>
    <row r="29" spans="1:6" ht="15.75" x14ac:dyDescent="0.2">
      <c r="F29" s="117"/>
    </row>
  </sheetData>
  <mergeCells count="12">
    <mergeCell ref="A23:B23"/>
    <mergeCell ref="A24:B24"/>
    <mergeCell ref="A22:B22"/>
    <mergeCell ref="A15:B15"/>
    <mergeCell ref="C6:C7"/>
    <mergeCell ref="A6:B7"/>
    <mergeCell ref="F6:F7"/>
    <mergeCell ref="A3:F3"/>
    <mergeCell ref="A1:F1"/>
    <mergeCell ref="A4:F4"/>
    <mergeCell ref="A5:F5"/>
    <mergeCell ref="D6:E6"/>
  </mergeCells>
  <phoneticPr fontId="4" type="noConversion"/>
  <pageMargins left="0.79" right="0.43" top="0.984251969" bottom="0.984251969" header="0.4921259845" footer="0.4921259845"/>
  <pageSetup paperSize="9" scale="82"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8">
    <tabColor indexed="13"/>
  </sheetPr>
  <dimension ref="A1:L21"/>
  <sheetViews>
    <sheetView view="pageBreakPreview" topLeftCell="A5" zoomScaleNormal="100" zoomScaleSheetLayoutView="100" workbookViewId="0">
      <selection activeCell="I18" sqref="I18"/>
    </sheetView>
  </sheetViews>
  <sheetFormatPr baseColWidth="10" defaultColWidth="11.5703125" defaultRowHeight="15" x14ac:dyDescent="0.2"/>
  <cols>
    <col min="1" max="1" width="47.28515625" style="83" customWidth="1"/>
    <col min="2" max="2" width="37.140625" style="83" customWidth="1"/>
    <col min="3" max="3" width="8.5703125" style="81" bestFit="1" customWidth="1"/>
    <col min="4" max="4" width="8.85546875" style="81" bestFit="1" customWidth="1"/>
    <col min="5" max="5" width="11.5703125" style="81" customWidth="1"/>
    <col min="6" max="6" width="15.85546875" style="81" customWidth="1"/>
    <col min="7" max="16384" width="11.5703125" style="81"/>
  </cols>
  <sheetData>
    <row r="1" spans="1:12" x14ac:dyDescent="0.2">
      <c r="A1" s="295" t="str">
        <f>Gesamthonorar!A4</f>
        <v>Leistungsbeschreibung zum Los 1 - Architektenvertrag</v>
      </c>
      <c r="B1" s="295"/>
      <c r="C1" s="295"/>
      <c r="D1" s="295"/>
      <c r="E1" s="295"/>
      <c r="F1" s="295"/>
    </row>
    <row r="2" spans="1:12" s="5" customFormat="1" ht="42.75" customHeight="1" x14ac:dyDescent="0.2">
      <c r="A2" s="267" t="s">
        <v>179</v>
      </c>
      <c r="B2" s="268"/>
      <c r="C2" s="268"/>
      <c r="D2" s="268"/>
      <c r="E2" s="269"/>
    </row>
    <row r="3" spans="1:12" s="5" customFormat="1" x14ac:dyDescent="0.2">
      <c r="A3" s="258" t="str">
        <f>Gesamthonorar!A6</f>
        <v xml:space="preserve">Sanierung der Sporthalle Ludwig-Wolker-Straße in Mülheim an der Ruhr
</v>
      </c>
      <c r="B3" s="259"/>
      <c r="C3" s="259"/>
      <c r="D3" s="259"/>
      <c r="E3" s="260"/>
    </row>
    <row r="4" spans="1:12" ht="9" customHeight="1" thickBot="1" x14ac:dyDescent="0.25">
      <c r="A4" s="82"/>
    </row>
    <row r="5" spans="1:12" ht="64.150000000000006" customHeight="1" x14ac:dyDescent="0.2">
      <c r="A5" s="84"/>
      <c r="B5" s="85"/>
      <c r="C5" s="290" t="s">
        <v>1</v>
      </c>
      <c r="D5" s="291"/>
      <c r="E5" s="291"/>
      <c r="F5" s="292"/>
    </row>
    <row r="6" spans="1:12" ht="29.45" customHeight="1" x14ac:dyDescent="0.2">
      <c r="A6" s="87" t="s">
        <v>125</v>
      </c>
      <c r="B6" s="88" t="s">
        <v>111</v>
      </c>
      <c r="C6" s="88" t="s">
        <v>112</v>
      </c>
      <c r="D6" s="88" t="s">
        <v>113</v>
      </c>
      <c r="E6" s="88" t="s">
        <v>114</v>
      </c>
      <c r="F6" s="89" t="s">
        <v>115</v>
      </c>
    </row>
    <row r="7" spans="1:12" x14ac:dyDescent="0.2">
      <c r="A7" s="90"/>
      <c r="F7" s="86"/>
    </row>
    <row r="8" spans="1:12" ht="40.15" customHeight="1" x14ac:dyDescent="0.2">
      <c r="A8" s="91" t="s">
        <v>116</v>
      </c>
      <c r="B8" s="92"/>
      <c r="C8" s="293"/>
      <c r="D8" s="293"/>
      <c r="E8" s="293"/>
      <c r="F8" s="294"/>
      <c r="H8" s="237"/>
      <c r="I8" s="277"/>
      <c r="J8" s="277"/>
      <c r="K8" s="277"/>
      <c r="L8" s="277"/>
    </row>
    <row r="9" spans="1:12" x14ac:dyDescent="0.2">
      <c r="A9" s="150"/>
      <c r="B9" s="93"/>
      <c r="C9" s="94"/>
      <c r="D9" s="94"/>
      <c r="E9" s="165"/>
      <c r="F9" s="96">
        <f t="shared" ref="F9:F13" si="0">C9*E9</f>
        <v>0</v>
      </c>
    </row>
    <row r="10" spans="1:12" ht="128.25" x14ac:dyDescent="0.2">
      <c r="A10" s="229" t="s">
        <v>256</v>
      </c>
      <c r="B10" s="93"/>
      <c r="C10" s="168">
        <v>1</v>
      </c>
      <c r="D10" s="168" t="s">
        <v>189</v>
      </c>
      <c r="E10" s="149"/>
      <c r="F10" s="170">
        <f t="shared" si="0"/>
        <v>0</v>
      </c>
    </row>
    <row r="11" spans="1:12" ht="41.45" customHeight="1" x14ac:dyDescent="0.2">
      <c r="A11" s="229" t="s">
        <v>231</v>
      </c>
      <c r="B11" s="93"/>
      <c r="C11" s="168">
        <v>1</v>
      </c>
      <c r="D11" s="168" t="s">
        <v>189</v>
      </c>
      <c r="E11" s="149"/>
      <c r="F11" s="170">
        <f t="shared" si="0"/>
        <v>0</v>
      </c>
    </row>
    <row r="12" spans="1:12" ht="41.45" customHeight="1" x14ac:dyDescent="0.2">
      <c r="A12" s="229" t="s">
        <v>232</v>
      </c>
      <c r="B12" s="93"/>
      <c r="C12" s="168">
        <v>1</v>
      </c>
      <c r="D12" s="168" t="s">
        <v>189</v>
      </c>
      <c r="E12" s="149"/>
      <c r="F12" s="170">
        <f t="shared" si="0"/>
        <v>0</v>
      </c>
    </row>
    <row r="13" spans="1:12" ht="28.5" x14ac:dyDescent="0.2">
      <c r="A13" s="229" t="s">
        <v>188</v>
      </c>
      <c r="B13" s="93"/>
      <c r="C13" s="168">
        <v>1</v>
      </c>
      <c r="D13" s="168" t="s">
        <v>189</v>
      </c>
      <c r="E13" s="149"/>
      <c r="F13" s="170">
        <f t="shared" si="0"/>
        <v>0</v>
      </c>
    </row>
    <row r="14" spans="1:12" x14ac:dyDescent="0.2">
      <c r="A14" s="183"/>
      <c r="B14" s="93"/>
      <c r="C14" s="94"/>
      <c r="D14" s="168"/>
      <c r="E14" s="168"/>
      <c r="F14" s="168"/>
    </row>
    <row r="15" spans="1:12" x14ac:dyDescent="0.2">
      <c r="A15" s="183"/>
      <c r="B15" s="93"/>
      <c r="C15" s="94"/>
      <c r="D15" s="168"/>
      <c r="E15" s="168"/>
      <c r="F15" s="168"/>
    </row>
    <row r="16" spans="1:12" ht="23.45" customHeight="1" x14ac:dyDescent="0.2">
      <c r="A16" s="144"/>
      <c r="B16" s="93"/>
      <c r="C16" s="94"/>
      <c r="D16" s="94"/>
      <c r="E16" s="95"/>
      <c r="F16" s="96"/>
    </row>
    <row r="17" spans="1:6" x14ac:dyDescent="0.2">
      <c r="A17" s="90"/>
      <c r="F17" s="86"/>
    </row>
    <row r="18" spans="1:6" s="101" customFormat="1" ht="16.5" thickBot="1" x14ac:dyDescent="0.3">
      <c r="A18" s="97" t="s">
        <v>117</v>
      </c>
      <c r="B18" s="98"/>
      <c r="C18" s="99"/>
      <c r="D18" s="99"/>
      <c r="E18" s="99"/>
      <c r="F18" s="100">
        <f>SUM(F9:F16)</f>
        <v>0</v>
      </c>
    </row>
    <row r="20" spans="1:6" x14ac:dyDescent="0.2">
      <c r="A20" s="133"/>
      <c r="B20" t="s">
        <v>83</v>
      </c>
    </row>
    <row r="21" spans="1:6" x14ac:dyDescent="0.2">
      <c r="A21" s="139"/>
      <c r="B21" t="s">
        <v>131</v>
      </c>
    </row>
  </sheetData>
  <mergeCells count="6">
    <mergeCell ref="C5:F5"/>
    <mergeCell ref="C8:F8"/>
    <mergeCell ref="A1:F1"/>
    <mergeCell ref="H8:L8"/>
    <mergeCell ref="A2:E2"/>
    <mergeCell ref="A3:E3"/>
  </mergeCells>
  <phoneticPr fontId="18" type="noConversion"/>
  <pageMargins left="0.78740157499999996" right="0.78740157499999996" top="0.984251969" bottom="0.984251969" header="0.4921259845" footer="0.4921259845"/>
  <pageSetup paperSize="9" scale="96" orientation="landscape" r:id="rId1"/>
  <headerFooter alignWithMargins="0">
    <oddHeader>&amp;A</oddHeader>
    <oddFooter>&amp;L&amp;D&amp;CSeite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87AA2-DB43-4F4E-A6D0-11147CE7F45F}">
  <sheetPr>
    <tabColor indexed="13"/>
  </sheetPr>
  <dimension ref="A1:L16"/>
  <sheetViews>
    <sheetView view="pageBreakPreview" topLeftCell="A8" zoomScaleNormal="100" zoomScaleSheetLayoutView="100" workbookViewId="0">
      <selection activeCell="C10" sqref="C10"/>
    </sheetView>
  </sheetViews>
  <sheetFormatPr baseColWidth="10" defaultColWidth="11.5703125" defaultRowHeight="15" x14ac:dyDescent="0.2"/>
  <cols>
    <col min="1" max="1" width="47.28515625" style="83" customWidth="1"/>
    <col min="2" max="2" width="37.140625" style="83" customWidth="1"/>
    <col min="3" max="3" width="8.5703125" style="81" bestFit="1" customWidth="1"/>
    <col min="4" max="4" width="8.85546875" style="81" bestFit="1" customWidth="1"/>
    <col min="5" max="5" width="11.5703125" style="81" customWidth="1"/>
    <col min="6" max="6" width="15.85546875" style="81" customWidth="1"/>
    <col min="7" max="16384" width="11.5703125" style="81"/>
  </cols>
  <sheetData>
    <row r="1" spans="1:12" x14ac:dyDescent="0.2">
      <c r="A1" s="295" t="str">
        <f>Gesamthonorar!A4</f>
        <v>Leistungsbeschreibung zum Los 1 - Architektenvertrag</v>
      </c>
      <c r="B1" s="295"/>
      <c r="C1" s="295"/>
      <c r="D1" s="295"/>
      <c r="E1" s="295"/>
      <c r="F1" s="295"/>
    </row>
    <row r="2" spans="1:12" s="5" customFormat="1" ht="42.75" customHeight="1" x14ac:dyDescent="0.2">
      <c r="A2" s="267" t="s">
        <v>179</v>
      </c>
      <c r="B2" s="268"/>
      <c r="C2" s="268"/>
      <c r="D2" s="268"/>
      <c r="E2" s="269"/>
    </row>
    <row r="3" spans="1:12" s="5" customFormat="1" x14ac:dyDescent="0.2">
      <c r="A3" s="258" t="str">
        <f>Gesamthonorar!A6</f>
        <v xml:space="preserve">Sanierung der Sporthalle Ludwig-Wolker-Straße in Mülheim an der Ruhr
</v>
      </c>
      <c r="B3" s="259"/>
      <c r="C3" s="259"/>
      <c r="D3" s="259"/>
      <c r="E3" s="260"/>
    </row>
    <row r="4" spans="1:12" ht="9" customHeight="1" thickBot="1" x14ac:dyDescent="0.25">
      <c r="A4" s="82"/>
    </row>
    <row r="5" spans="1:12" ht="64.150000000000006" customHeight="1" x14ac:dyDescent="0.2">
      <c r="A5" s="84"/>
      <c r="B5" s="85"/>
      <c r="C5" s="290" t="s">
        <v>1</v>
      </c>
      <c r="D5" s="291"/>
      <c r="E5" s="291"/>
      <c r="F5" s="292"/>
    </row>
    <row r="6" spans="1:12" ht="29.45" customHeight="1" x14ac:dyDescent="0.2">
      <c r="A6" s="87" t="s">
        <v>125</v>
      </c>
      <c r="B6" s="88" t="s">
        <v>111</v>
      </c>
      <c r="C6" s="88" t="s">
        <v>112</v>
      </c>
      <c r="D6" s="88" t="s">
        <v>113</v>
      </c>
      <c r="E6" s="88" t="s">
        <v>114</v>
      </c>
      <c r="F6" s="89" t="s">
        <v>115</v>
      </c>
    </row>
    <row r="7" spans="1:12" x14ac:dyDescent="0.2">
      <c r="A7" s="90"/>
      <c r="F7" s="86"/>
    </row>
    <row r="8" spans="1:12" ht="40.15" customHeight="1" x14ac:dyDescent="0.2">
      <c r="A8" s="91" t="s">
        <v>118</v>
      </c>
      <c r="B8" s="92"/>
      <c r="C8" s="293"/>
      <c r="D8" s="293"/>
      <c r="E8" s="293"/>
      <c r="F8" s="294"/>
      <c r="H8" s="237"/>
      <c r="I8" s="277"/>
      <c r="J8" s="277"/>
      <c r="K8" s="277"/>
      <c r="L8" s="277"/>
    </row>
    <row r="9" spans="1:12" x14ac:dyDescent="0.2">
      <c r="A9" s="150"/>
      <c r="B9" s="93"/>
      <c r="C9" s="94"/>
      <c r="D9" s="94"/>
      <c r="E9" s="165"/>
      <c r="F9" s="96"/>
    </row>
    <row r="10" spans="1:12" ht="185.25" x14ac:dyDescent="0.2">
      <c r="A10" s="230" t="s">
        <v>257</v>
      </c>
      <c r="B10" s="93"/>
      <c r="C10" s="168">
        <v>1</v>
      </c>
      <c r="D10" s="168" t="str">
        <f>'BL-P1'!D10</f>
        <v>psch</v>
      </c>
      <c r="E10" s="149"/>
      <c r="F10" s="170">
        <f>C10*E10</f>
        <v>0</v>
      </c>
    </row>
    <row r="11" spans="1:12" x14ac:dyDescent="0.2">
      <c r="A11" s="103"/>
      <c r="B11" s="103"/>
      <c r="C11" s="104"/>
      <c r="D11" s="104"/>
      <c r="E11" s="175"/>
      <c r="F11" s="106"/>
    </row>
    <row r="12" spans="1:12" x14ac:dyDescent="0.2">
      <c r="A12" s="105"/>
      <c r="B12" s="105"/>
      <c r="C12" s="130"/>
      <c r="D12" s="130"/>
      <c r="E12" s="130"/>
      <c r="F12" s="130"/>
    </row>
    <row r="13" spans="1:12" s="101" customFormat="1" ht="16.5" thickBot="1" x14ac:dyDescent="0.3">
      <c r="A13" s="97" t="s">
        <v>117</v>
      </c>
      <c r="B13" s="98"/>
      <c r="C13" s="99"/>
      <c r="D13" s="99"/>
      <c r="E13" s="99"/>
      <c r="F13" s="100">
        <f>SUM(F9:F10)</f>
        <v>0</v>
      </c>
    </row>
    <row r="15" spans="1:12" x14ac:dyDescent="0.2">
      <c r="A15" s="133"/>
      <c r="B15" t="s">
        <v>83</v>
      </c>
    </row>
    <row r="16" spans="1:12" x14ac:dyDescent="0.2">
      <c r="A16" s="139"/>
      <c r="B16" t="s">
        <v>131</v>
      </c>
    </row>
  </sheetData>
  <mergeCells count="6">
    <mergeCell ref="H8:L8"/>
    <mergeCell ref="A1:F1"/>
    <mergeCell ref="A2:E2"/>
    <mergeCell ref="A3:E3"/>
    <mergeCell ref="C5:F5"/>
    <mergeCell ref="C8:F8"/>
  </mergeCells>
  <pageMargins left="0.78740157499999996" right="0.78740157499999996" top="0.984251969" bottom="0.984251969" header="0.4921259845" footer="0.4921259845"/>
  <pageSetup paperSize="9" orientation="landscape" r:id="rId1"/>
  <headerFooter alignWithMargins="0">
    <oddHeader>&amp;A</oddHeader>
    <oddFooter>&amp;L&amp;D&amp;CSeite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4A4F0-D080-4D20-82F3-DB9E6205301A}">
  <sheetPr>
    <tabColor indexed="13"/>
  </sheetPr>
  <dimension ref="A1:L15"/>
  <sheetViews>
    <sheetView view="pageBreakPreview" zoomScaleNormal="100" zoomScaleSheetLayoutView="100" workbookViewId="0">
      <selection activeCell="C11" sqref="C11"/>
    </sheetView>
  </sheetViews>
  <sheetFormatPr baseColWidth="10" defaultColWidth="11.5703125" defaultRowHeight="15" x14ac:dyDescent="0.2"/>
  <cols>
    <col min="1" max="1" width="47.28515625" style="83" customWidth="1"/>
    <col min="2" max="2" width="37.140625" style="83" customWidth="1"/>
    <col min="3" max="3" width="8.5703125" style="81" bestFit="1" customWidth="1"/>
    <col min="4" max="4" width="11.7109375" style="81" customWidth="1"/>
    <col min="5" max="5" width="11.5703125" style="81" customWidth="1"/>
    <col min="6" max="6" width="15.85546875" style="81" customWidth="1"/>
    <col min="7" max="16384" width="11.5703125" style="81"/>
  </cols>
  <sheetData>
    <row r="1" spans="1:12" x14ac:dyDescent="0.2">
      <c r="A1" s="295" t="str">
        <f>Gesamthonorar!A4</f>
        <v>Leistungsbeschreibung zum Los 1 - Architektenvertrag</v>
      </c>
      <c r="B1" s="295"/>
      <c r="C1" s="295"/>
      <c r="D1" s="295"/>
      <c r="E1" s="295"/>
      <c r="F1" s="295"/>
    </row>
    <row r="2" spans="1:12" s="5" customFormat="1" ht="42.75" customHeight="1" x14ac:dyDescent="0.2">
      <c r="A2" s="267" t="s">
        <v>179</v>
      </c>
      <c r="B2" s="268"/>
      <c r="C2" s="268"/>
      <c r="D2" s="268"/>
      <c r="E2" s="269"/>
    </row>
    <row r="3" spans="1:12" s="5" customFormat="1" x14ac:dyDescent="0.2">
      <c r="A3" s="258" t="str">
        <f>Gesamthonorar!A6</f>
        <v xml:space="preserve">Sanierung der Sporthalle Ludwig-Wolker-Straße in Mülheim an der Ruhr
</v>
      </c>
      <c r="B3" s="259"/>
      <c r="C3" s="259"/>
      <c r="D3" s="259"/>
      <c r="E3" s="260"/>
    </row>
    <row r="4" spans="1:12" ht="9" customHeight="1" thickBot="1" x14ac:dyDescent="0.25">
      <c r="A4" s="82"/>
    </row>
    <row r="5" spans="1:12" ht="64.150000000000006" customHeight="1" x14ac:dyDescent="0.2">
      <c r="A5" s="84"/>
      <c r="B5" s="85"/>
      <c r="C5" s="290" t="s">
        <v>1</v>
      </c>
      <c r="D5" s="291"/>
      <c r="E5" s="291"/>
      <c r="F5" s="292"/>
    </row>
    <row r="6" spans="1:12" ht="29.45" customHeight="1" x14ac:dyDescent="0.2">
      <c r="A6" s="87" t="s">
        <v>125</v>
      </c>
      <c r="B6" s="88" t="s">
        <v>111</v>
      </c>
      <c r="C6" s="88" t="s">
        <v>112</v>
      </c>
      <c r="D6" s="88" t="s">
        <v>113</v>
      </c>
      <c r="E6" s="88" t="s">
        <v>114</v>
      </c>
      <c r="F6" s="89" t="s">
        <v>115</v>
      </c>
    </row>
    <row r="7" spans="1:12" x14ac:dyDescent="0.2">
      <c r="A7" s="90"/>
      <c r="F7" s="86"/>
    </row>
    <row r="8" spans="1:12" ht="40.15" customHeight="1" x14ac:dyDescent="0.2">
      <c r="A8" s="129" t="s">
        <v>119</v>
      </c>
      <c r="B8" s="92"/>
      <c r="C8" s="293"/>
      <c r="D8" s="293"/>
      <c r="E8" s="293"/>
      <c r="F8" s="294"/>
      <c r="H8" s="237"/>
      <c r="I8" s="277"/>
      <c r="J8" s="277"/>
      <c r="K8" s="277"/>
      <c r="L8" s="277"/>
    </row>
    <row r="9" spans="1:12" x14ac:dyDescent="0.2">
      <c r="A9" s="150"/>
      <c r="B9" s="93"/>
      <c r="C9" s="94"/>
      <c r="D9" s="94"/>
      <c r="E9" s="165"/>
      <c r="F9" s="172"/>
    </row>
    <row r="10" spans="1:12" ht="42.75" x14ac:dyDescent="0.2">
      <c r="A10" s="169" t="s">
        <v>180</v>
      </c>
      <c r="B10" s="93"/>
      <c r="C10" s="168">
        <v>1</v>
      </c>
      <c r="D10" s="168" t="s">
        <v>189</v>
      </c>
      <c r="E10" s="149"/>
      <c r="F10" s="170">
        <f>C10*E10</f>
        <v>0</v>
      </c>
    </row>
    <row r="11" spans="1:12" x14ac:dyDescent="0.2">
      <c r="A11" s="90"/>
      <c r="F11" s="86"/>
    </row>
    <row r="12" spans="1:12" s="101" customFormat="1" ht="16.5" thickBot="1" x14ac:dyDescent="0.3">
      <c r="A12" s="97" t="s">
        <v>117</v>
      </c>
      <c r="B12" s="98"/>
      <c r="C12" s="99"/>
      <c r="D12" s="99"/>
      <c r="E12" s="99"/>
      <c r="F12" s="100">
        <f>SUM(F9:F10)</f>
        <v>0</v>
      </c>
    </row>
    <row r="14" spans="1:12" x14ac:dyDescent="0.2">
      <c r="A14" s="133"/>
      <c r="B14" t="s">
        <v>83</v>
      </c>
    </row>
    <row r="15" spans="1:12" x14ac:dyDescent="0.2">
      <c r="A15" s="139"/>
      <c r="B15" t="s">
        <v>131</v>
      </c>
    </row>
  </sheetData>
  <mergeCells count="6">
    <mergeCell ref="H8:L8"/>
    <mergeCell ref="A1:F1"/>
    <mergeCell ref="A2:E2"/>
    <mergeCell ref="A3:E3"/>
    <mergeCell ref="C5:F5"/>
    <mergeCell ref="C8:F8"/>
  </mergeCells>
  <pageMargins left="0.78740157499999996" right="0.78740157499999996" top="0.984251969" bottom="0.984251969" header="0.4921259845" footer="0.4921259845"/>
  <pageSetup paperSize="9" orientation="landscape" r:id="rId1"/>
  <headerFooter alignWithMargins="0">
    <oddHeader>&amp;A</oddHeader>
    <oddFooter>&amp;L&amp;D&amp;CSeite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1EB54-2766-4609-A02E-81E1045FAD96}">
  <sheetPr>
    <tabColor indexed="13"/>
  </sheetPr>
  <dimension ref="A1:L14"/>
  <sheetViews>
    <sheetView view="pageBreakPreview" zoomScaleNormal="100" zoomScaleSheetLayoutView="100" workbookViewId="0">
      <selection activeCell="A11" sqref="A11:XFD12"/>
    </sheetView>
  </sheetViews>
  <sheetFormatPr baseColWidth="10" defaultColWidth="11.5703125" defaultRowHeight="15" x14ac:dyDescent="0.2"/>
  <cols>
    <col min="1" max="1" width="47.28515625" style="83" customWidth="1"/>
    <col min="2" max="2" width="37.140625" style="83" customWidth="1"/>
    <col min="3" max="3" width="8.5703125" style="81" bestFit="1" customWidth="1"/>
    <col min="4" max="4" width="8.85546875" style="81" bestFit="1" customWidth="1"/>
    <col min="5" max="5" width="11.5703125" style="81" customWidth="1"/>
    <col min="6" max="6" width="15.85546875" style="81" customWidth="1"/>
    <col min="7" max="16384" width="11.5703125" style="81"/>
  </cols>
  <sheetData>
    <row r="1" spans="1:12" x14ac:dyDescent="0.2">
      <c r="A1" s="295" t="str">
        <f>Gesamthonorar!A4</f>
        <v>Leistungsbeschreibung zum Los 1 - Architektenvertrag</v>
      </c>
      <c r="B1" s="295"/>
      <c r="C1" s="295"/>
      <c r="D1" s="295"/>
      <c r="E1" s="295"/>
      <c r="F1" s="295"/>
    </row>
    <row r="2" spans="1:12" s="5" customFormat="1" ht="42.75" customHeight="1" x14ac:dyDescent="0.2">
      <c r="A2" s="267" t="s">
        <v>179</v>
      </c>
      <c r="B2" s="268"/>
      <c r="C2" s="268"/>
      <c r="D2" s="268"/>
      <c r="E2" s="269"/>
    </row>
    <row r="3" spans="1:12" s="5" customFormat="1" x14ac:dyDescent="0.2">
      <c r="A3" s="258" t="str">
        <f>Gesamthonorar!A6</f>
        <v xml:space="preserve">Sanierung der Sporthalle Ludwig-Wolker-Straße in Mülheim an der Ruhr
</v>
      </c>
      <c r="B3" s="259"/>
      <c r="C3" s="259"/>
      <c r="D3" s="259"/>
      <c r="E3" s="260"/>
    </row>
    <row r="4" spans="1:12" ht="9" customHeight="1" thickBot="1" x14ac:dyDescent="0.25">
      <c r="A4" s="82"/>
    </row>
    <row r="5" spans="1:12" ht="64.150000000000006" customHeight="1" x14ac:dyDescent="0.2">
      <c r="A5" s="84"/>
      <c r="B5" s="85"/>
      <c r="C5" s="290" t="s">
        <v>1</v>
      </c>
      <c r="D5" s="291"/>
      <c r="E5" s="291"/>
      <c r="F5" s="292"/>
    </row>
    <row r="6" spans="1:12" ht="29.45" customHeight="1" x14ac:dyDescent="0.2">
      <c r="A6" s="87" t="s">
        <v>125</v>
      </c>
      <c r="B6" s="88" t="s">
        <v>111</v>
      </c>
      <c r="C6" s="88" t="s">
        <v>112</v>
      </c>
      <c r="D6" s="88" t="s">
        <v>113</v>
      </c>
      <c r="E6" s="88" t="s">
        <v>114</v>
      </c>
      <c r="F6" s="89" t="s">
        <v>115</v>
      </c>
    </row>
    <row r="7" spans="1:12" x14ac:dyDescent="0.2">
      <c r="A7" s="90"/>
      <c r="F7" s="86"/>
    </row>
    <row r="8" spans="1:12" ht="40.15" customHeight="1" x14ac:dyDescent="0.2">
      <c r="A8" s="91" t="s">
        <v>120</v>
      </c>
      <c r="B8" s="92"/>
      <c r="C8" s="293"/>
      <c r="D8" s="293"/>
      <c r="E8" s="293"/>
      <c r="F8" s="294"/>
      <c r="H8" s="237"/>
      <c r="I8" s="277"/>
      <c r="J8" s="277"/>
      <c r="K8" s="277"/>
      <c r="L8" s="277"/>
    </row>
    <row r="9" spans="1:12" x14ac:dyDescent="0.2">
      <c r="A9" s="150"/>
      <c r="B9" s="93"/>
      <c r="C9" s="94"/>
      <c r="D9" s="94"/>
      <c r="E9" s="94"/>
      <c r="F9" s="94"/>
    </row>
    <row r="10" spans="1:12" ht="57" x14ac:dyDescent="0.2">
      <c r="A10" s="171" t="s">
        <v>181</v>
      </c>
      <c r="B10" s="93"/>
      <c r="C10" s="168">
        <v>1</v>
      </c>
      <c r="D10" s="168" t="s">
        <v>189</v>
      </c>
      <c r="E10" s="149"/>
      <c r="F10" s="170">
        <f t="shared" ref="F10" si="0">C10*E10</f>
        <v>0</v>
      </c>
    </row>
    <row r="11" spans="1:12" s="101" customFormat="1" ht="16.5" thickBot="1" x14ac:dyDescent="0.3">
      <c r="A11" s="97" t="s">
        <v>117</v>
      </c>
      <c r="B11" s="98"/>
      <c r="C11" s="99"/>
      <c r="D11" s="99"/>
      <c r="E11" s="99"/>
      <c r="F11" s="100">
        <f>SUM(F9:F10)</f>
        <v>0</v>
      </c>
    </row>
    <row r="13" spans="1:12" x14ac:dyDescent="0.2">
      <c r="A13" s="133"/>
      <c r="B13" t="s">
        <v>83</v>
      </c>
    </row>
    <row r="14" spans="1:12" x14ac:dyDescent="0.2">
      <c r="A14" s="139"/>
      <c r="B14" t="s">
        <v>131</v>
      </c>
    </row>
  </sheetData>
  <mergeCells count="6">
    <mergeCell ref="H8:L8"/>
    <mergeCell ref="A1:F1"/>
    <mergeCell ref="A2:E2"/>
    <mergeCell ref="A3:E3"/>
    <mergeCell ref="C5:F5"/>
    <mergeCell ref="C8:F8"/>
  </mergeCells>
  <pageMargins left="0.78740157499999996" right="0.78740157499999996" top="0.984251969" bottom="0.984251969" header="0.4921259845" footer="0.4921259845"/>
  <pageSetup paperSize="9" orientation="landscape" r:id="rId1"/>
  <headerFooter alignWithMargins="0">
    <oddHeader>&amp;A</oddHeader>
    <oddFooter>&amp;L&amp;D&amp;CSeite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175A9-9D98-4EEB-B8AC-F83A8E8A622E}">
  <sheetPr>
    <tabColor indexed="13"/>
  </sheetPr>
  <dimension ref="A1:L15"/>
  <sheetViews>
    <sheetView view="pageBreakPreview" zoomScaleNormal="100" zoomScaleSheetLayoutView="100" workbookViewId="0">
      <selection activeCell="I10" sqref="I10"/>
    </sheetView>
  </sheetViews>
  <sheetFormatPr baseColWidth="10" defaultColWidth="11.5703125" defaultRowHeight="15" x14ac:dyDescent="0.2"/>
  <cols>
    <col min="1" max="1" width="47.28515625" style="83" customWidth="1"/>
    <col min="2" max="2" width="37.140625" style="83" customWidth="1"/>
    <col min="3" max="3" width="8.5703125" style="81" bestFit="1" customWidth="1"/>
    <col min="4" max="4" width="10.85546875" style="81" customWidth="1"/>
    <col min="5" max="5" width="11.5703125" style="81" customWidth="1"/>
    <col min="6" max="6" width="15.85546875" style="81" customWidth="1"/>
    <col min="7" max="16384" width="11.5703125" style="81"/>
  </cols>
  <sheetData>
    <row r="1" spans="1:12" x14ac:dyDescent="0.2">
      <c r="A1" s="295" t="str">
        <f>Gesamthonorar!A4</f>
        <v>Leistungsbeschreibung zum Los 1 - Architektenvertrag</v>
      </c>
      <c r="B1" s="295"/>
      <c r="C1" s="295"/>
      <c r="D1" s="295"/>
      <c r="E1" s="295"/>
      <c r="F1" s="295"/>
    </row>
    <row r="2" spans="1:12" s="5" customFormat="1" ht="42.75" customHeight="1" x14ac:dyDescent="0.2">
      <c r="A2" s="267" t="s">
        <v>179</v>
      </c>
      <c r="B2" s="268"/>
      <c r="C2" s="268"/>
      <c r="D2" s="268"/>
      <c r="E2" s="269"/>
    </row>
    <row r="3" spans="1:12" s="5" customFormat="1" x14ac:dyDescent="0.2">
      <c r="A3" s="258" t="str">
        <f>Gesamthonorar!A6</f>
        <v xml:space="preserve">Sanierung der Sporthalle Ludwig-Wolker-Straße in Mülheim an der Ruhr
</v>
      </c>
      <c r="B3" s="259"/>
      <c r="C3" s="259"/>
      <c r="D3" s="259"/>
      <c r="E3" s="260"/>
    </row>
    <row r="4" spans="1:12" ht="9" customHeight="1" thickBot="1" x14ac:dyDescent="0.25">
      <c r="A4" s="82"/>
    </row>
    <row r="5" spans="1:12" ht="64.150000000000006" customHeight="1" x14ac:dyDescent="0.2">
      <c r="A5" s="84"/>
      <c r="B5" s="85"/>
      <c r="C5" s="290" t="s">
        <v>1</v>
      </c>
      <c r="D5" s="291"/>
      <c r="E5" s="291"/>
      <c r="F5" s="292"/>
    </row>
    <row r="6" spans="1:12" ht="29.45" customHeight="1" x14ac:dyDescent="0.2">
      <c r="A6" s="87" t="s">
        <v>125</v>
      </c>
      <c r="B6" s="88" t="s">
        <v>111</v>
      </c>
      <c r="C6" s="88" t="s">
        <v>112</v>
      </c>
      <c r="D6" s="88" t="s">
        <v>113</v>
      </c>
      <c r="E6" s="88" t="s">
        <v>114</v>
      </c>
      <c r="F6" s="89" t="s">
        <v>115</v>
      </c>
    </row>
    <row r="7" spans="1:12" x14ac:dyDescent="0.2">
      <c r="A7" s="90"/>
      <c r="F7" s="86"/>
    </row>
    <row r="8" spans="1:12" ht="40.15" customHeight="1" x14ac:dyDescent="0.2">
      <c r="A8" s="91" t="s">
        <v>121</v>
      </c>
      <c r="B8" s="92"/>
      <c r="C8" s="293"/>
      <c r="D8" s="293"/>
      <c r="E8" s="293"/>
      <c r="F8" s="294"/>
      <c r="H8" s="237"/>
      <c r="I8" s="277"/>
      <c r="J8" s="277"/>
      <c r="K8" s="277"/>
      <c r="L8" s="277"/>
    </row>
    <row r="9" spans="1:12" x14ac:dyDescent="0.2">
      <c r="A9" s="150"/>
      <c r="B9" s="93"/>
      <c r="C9" s="94"/>
      <c r="D9" s="94"/>
      <c r="E9" s="94"/>
      <c r="F9" s="94"/>
    </row>
    <row r="10" spans="1:12" ht="71.25" x14ac:dyDescent="0.2">
      <c r="A10" s="169" t="s">
        <v>254</v>
      </c>
      <c r="B10" s="93" t="s">
        <v>253</v>
      </c>
      <c r="C10" s="168">
        <v>4</v>
      </c>
      <c r="D10" s="186" t="s">
        <v>252</v>
      </c>
      <c r="E10" s="184"/>
      <c r="F10" s="185">
        <f>C10*E10</f>
        <v>0</v>
      </c>
    </row>
    <row r="11" spans="1:12" x14ac:dyDescent="0.2">
      <c r="A11" s="173"/>
      <c r="B11" s="187"/>
      <c r="C11" s="186"/>
      <c r="D11" s="186"/>
      <c r="E11" s="198"/>
      <c r="F11" s="185"/>
    </row>
    <row r="12" spans="1:12" s="101" customFormat="1" ht="16.5" thickBot="1" x14ac:dyDescent="0.3">
      <c r="A12" s="97" t="s">
        <v>117</v>
      </c>
      <c r="B12" s="98"/>
      <c r="C12" s="107"/>
      <c r="D12" s="107"/>
      <c r="E12" s="107"/>
      <c r="F12" s="188">
        <f>SUM(F9:F11)</f>
        <v>0</v>
      </c>
    </row>
    <row r="14" spans="1:12" x14ac:dyDescent="0.2">
      <c r="A14" s="133"/>
      <c r="B14" t="s">
        <v>83</v>
      </c>
    </row>
    <row r="15" spans="1:12" x14ac:dyDescent="0.2">
      <c r="A15" s="139"/>
      <c r="B15" t="s">
        <v>131</v>
      </c>
    </row>
  </sheetData>
  <mergeCells count="6">
    <mergeCell ref="H8:L8"/>
    <mergeCell ref="A1:F1"/>
    <mergeCell ref="A2:E2"/>
    <mergeCell ref="A3:E3"/>
    <mergeCell ref="C5:F5"/>
    <mergeCell ref="C8:F8"/>
  </mergeCells>
  <pageMargins left="0.78740157499999996" right="0.78740157499999996" top="0.984251969" bottom="0.984251969" header="0.4921259845" footer="0.4921259845"/>
  <pageSetup paperSize="9" scale="85" orientation="landscape" r:id="rId1"/>
  <headerFooter alignWithMargins="0">
    <oddHeader>&amp;A</oddHeader>
    <oddFooter>&amp;L&amp;D&amp;CSeite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2A416-8F2C-4F92-87E3-F404CF5876BA}">
  <sheetPr>
    <tabColor indexed="13"/>
  </sheetPr>
  <dimension ref="A1:L21"/>
  <sheetViews>
    <sheetView view="pageBreakPreview" topLeftCell="A2" zoomScaleNormal="100" zoomScaleSheetLayoutView="100" workbookViewId="0">
      <selection activeCell="K20" sqref="K20"/>
    </sheetView>
  </sheetViews>
  <sheetFormatPr baseColWidth="10" defaultColWidth="11.5703125" defaultRowHeight="15" x14ac:dyDescent="0.2"/>
  <cols>
    <col min="1" max="1" width="47.28515625" style="83" customWidth="1"/>
    <col min="2" max="2" width="37.140625" style="83" customWidth="1"/>
    <col min="3" max="3" width="8.5703125" style="81" bestFit="1" customWidth="1"/>
    <col min="4" max="4" width="8.85546875" style="81" bestFit="1" customWidth="1"/>
    <col min="5" max="5" width="11.5703125" style="81" customWidth="1"/>
    <col min="6" max="6" width="15.85546875" style="81" customWidth="1"/>
    <col min="7" max="16384" width="11.5703125" style="81"/>
  </cols>
  <sheetData>
    <row r="1" spans="1:12" x14ac:dyDescent="0.2">
      <c r="A1" s="295" t="str">
        <f>Gesamthonorar!A4</f>
        <v>Leistungsbeschreibung zum Los 1 - Architektenvertrag</v>
      </c>
      <c r="B1" s="295"/>
      <c r="C1" s="295"/>
      <c r="D1" s="295"/>
      <c r="E1" s="295"/>
      <c r="F1" s="295"/>
    </row>
    <row r="2" spans="1:12" s="5" customFormat="1" ht="42.75" customHeight="1" x14ac:dyDescent="0.2">
      <c r="A2" s="267" t="s">
        <v>179</v>
      </c>
      <c r="B2" s="268"/>
      <c r="C2" s="268"/>
      <c r="D2" s="268"/>
      <c r="E2" s="269"/>
    </row>
    <row r="3" spans="1:12" s="5" customFormat="1" x14ac:dyDescent="0.2">
      <c r="A3" s="258" t="str">
        <f>Gesamthonorar!A6</f>
        <v xml:space="preserve">Sanierung der Sporthalle Ludwig-Wolker-Straße in Mülheim an der Ruhr
</v>
      </c>
      <c r="B3" s="259"/>
      <c r="C3" s="259"/>
      <c r="D3" s="259"/>
      <c r="E3" s="260"/>
    </row>
    <row r="4" spans="1:12" ht="9" customHeight="1" thickBot="1" x14ac:dyDescent="0.25">
      <c r="A4" s="82"/>
    </row>
    <row r="5" spans="1:12" ht="64.150000000000006" customHeight="1" x14ac:dyDescent="0.2">
      <c r="A5" s="84"/>
      <c r="B5" s="85"/>
      <c r="C5" s="290" t="s">
        <v>1</v>
      </c>
      <c r="D5" s="291"/>
      <c r="E5" s="291"/>
      <c r="F5" s="292"/>
    </row>
    <row r="6" spans="1:12" ht="29.45" customHeight="1" x14ac:dyDescent="0.2">
      <c r="A6" s="87" t="s">
        <v>125</v>
      </c>
      <c r="B6" s="88" t="s">
        <v>111</v>
      </c>
      <c r="C6" s="88" t="s">
        <v>112</v>
      </c>
      <c r="D6" s="88" t="s">
        <v>113</v>
      </c>
      <c r="E6" s="88" t="s">
        <v>114</v>
      </c>
      <c r="F6" s="89" t="s">
        <v>115</v>
      </c>
    </row>
    <row r="7" spans="1:12" x14ac:dyDescent="0.2">
      <c r="A7" s="90"/>
      <c r="F7" s="86"/>
    </row>
    <row r="8" spans="1:12" ht="40.15" customHeight="1" x14ac:dyDescent="0.2">
      <c r="A8" s="91" t="s">
        <v>230</v>
      </c>
      <c r="B8" s="92"/>
      <c r="C8" s="293"/>
      <c r="D8" s="293"/>
      <c r="E8" s="293"/>
      <c r="F8" s="294"/>
      <c r="H8" s="237"/>
      <c r="I8" s="277"/>
      <c r="J8" s="277"/>
      <c r="K8" s="277"/>
      <c r="L8" s="277"/>
    </row>
    <row r="9" spans="1:12" x14ac:dyDescent="0.2">
      <c r="A9" s="150"/>
      <c r="B9" s="93"/>
      <c r="C9" s="94"/>
      <c r="D9" s="94"/>
      <c r="E9" s="165"/>
      <c r="F9" s="172"/>
    </row>
    <row r="10" spans="1:12" ht="42.75" x14ac:dyDescent="0.2">
      <c r="A10" s="163" t="s">
        <v>182</v>
      </c>
      <c r="B10" s="93"/>
      <c r="C10" s="168">
        <v>1</v>
      </c>
      <c r="D10" s="168" t="s">
        <v>189</v>
      </c>
      <c r="E10" s="149"/>
      <c r="F10" s="96">
        <f t="shared" ref="F10:F11" si="0">C10*E10</f>
        <v>0</v>
      </c>
    </row>
    <row r="11" spans="1:12" ht="71.25" x14ac:dyDescent="0.2">
      <c r="A11" s="163" t="s">
        <v>183</v>
      </c>
      <c r="B11" s="164"/>
      <c r="C11" s="168">
        <v>1</v>
      </c>
      <c r="D11" s="168" t="s">
        <v>189</v>
      </c>
      <c r="E11" s="149"/>
      <c r="F11" s="96">
        <f t="shared" si="0"/>
        <v>0</v>
      </c>
    </row>
    <row r="12" spans="1:12" ht="57" x14ac:dyDescent="0.2">
      <c r="A12" s="231" t="s">
        <v>229</v>
      </c>
      <c r="B12" s="105"/>
      <c r="C12" s="168">
        <v>1</v>
      </c>
      <c r="D12" s="182" t="s">
        <v>189</v>
      </c>
      <c r="E12" s="174"/>
      <c r="F12" s="106">
        <f t="shared" ref="F12" si="1">C12*E12</f>
        <v>0</v>
      </c>
    </row>
    <row r="13" spans="1:12" ht="99.75" x14ac:dyDescent="0.2">
      <c r="A13" s="231" t="s">
        <v>233</v>
      </c>
      <c r="B13" s="105"/>
      <c r="C13" s="168">
        <v>1</v>
      </c>
      <c r="D13" s="182" t="s">
        <v>189</v>
      </c>
      <c r="E13" s="174"/>
      <c r="F13" s="106">
        <f t="shared" ref="F13" si="2">C13*E13</f>
        <v>0</v>
      </c>
    </row>
    <row r="14" spans="1:12" s="101" customFormat="1" ht="16.5" thickBot="1" x14ac:dyDescent="0.3">
      <c r="B14" s="179"/>
      <c r="C14" s="180"/>
      <c r="D14" s="180"/>
      <c r="E14" s="180"/>
      <c r="F14" s="181">
        <f>SUM(F9:F13)</f>
        <v>0</v>
      </c>
    </row>
    <row r="16" spans="1:12" x14ac:dyDescent="0.2">
      <c r="A16" s="133"/>
      <c r="B16" t="s">
        <v>83</v>
      </c>
    </row>
    <row r="17" spans="1:6" x14ac:dyDescent="0.2">
      <c r="A17" s="139"/>
      <c r="B17" t="s">
        <v>131</v>
      </c>
    </row>
    <row r="21" spans="1:6" x14ac:dyDescent="0.2">
      <c r="A21" s="176"/>
      <c r="B21" s="161"/>
      <c r="C21" s="162"/>
      <c r="D21" s="177"/>
      <c r="E21" s="178"/>
      <c r="F21" s="102"/>
    </row>
  </sheetData>
  <mergeCells count="6">
    <mergeCell ref="H8:L8"/>
    <mergeCell ref="A1:F1"/>
    <mergeCell ref="A2:E2"/>
    <mergeCell ref="A3:E3"/>
    <mergeCell ref="C5:F5"/>
    <mergeCell ref="C8:F8"/>
  </mergeCells>
  <pageMargins left="0.78740157499999996" right="0.78740157499999996" top="0.984251969" bottom="0.984251969" header="0.4921259845" footer="0.4921259845"/>
  <pageSetup paperSize="9" orientation="landscape" r:id="rId1"/>
  <headerFooter alignWithMargins="0">
    <oddHeader>&amp;A</oddHeader>
    <oddFooter>&amp;L&amp;D&amp;CSeite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0BAB8-E7E2-490A-9DEE-61031D81C6C1}">
  <sheetPr>
    <tabColor indexed="10"/>
  </sheetPr>
  <dimension ref="A1:G13"/>
  <sheetViews>
    <sheetView workbookViewId="0">
      <selection activeCell="C16" sqref="C16"/>
    </sheetView>
  </sheetViews>
  <sheetFormatPr baseColWidth="10" defaultRowHeight="12.75" x14ac:dyDescent="0.2"/>
  <cols>
    <col min="1" max="1" width="5.140625" bestFit="1" customWidth="1"/>
    <col min="2" max="2" width="32.28515625" customWidth="1"/>
    <col min="3" max="5" width="14.7109375" customWidth="1"/>
  </cols>
  <sheetData>
    <row r="1" spans="1:7" ht="83.45" customHeight="1" x14ac:dyDescent="0.2">
      <c r="A1" s="245" t="s">
        <v>224</v>
      </c>
      <c r="B1" s="246"/>
      <c r="C1" s="246"/>
      <c r="D1" s="246"/>
      <c r="E1" s="246"/>
      <c r="F1" s="246"/>
      <c r="G1" s="246"/>
    </row>
    <row r="4" spans="1:7" ht="25.5" x14ac:dyDescent="0.2">
      <c r="A4" s="214" t="s">
        <v>205</v>
      </c>
      <c r="B4" s="214" t="s">
        <v>206</v>
      </c>
      <c r="C4" s="215" t="s">
        <v>207</v>
      </c>
      <c r="D4" s="215" t="s">
        <v>208</v>
      </c>
      <c r="E4" s="215" t="s">
        <v>209</v>
      </c>
      <c r="F4" s="214" t="s">
        <v>210</v>
      </c>
    </row>
    <row r="5" spans="1:7" x14ac:dyDescent="0.2">
      <c r="A5" s="216">
        <v>200</v>
      </c>
      <c r="B5" s="216" t="s">
        <v>211</v>
      </c>
      <c r="C5" s="227">
        <v>24000</v>
      </c>
      <c r="D5" s="217">
        <f>C5/1.19</f>
        <v>20168.067226890758</v>
      </c>
      <c r="E5" s="217">
        <v>0</v>
      </c>
      <c r="F5" s="1" t="s">
        <v>212</v>
      </c>
    </row>
    <row r="6" spans="1:7" x14ac:dyDescent="0.2">
      <c r="A6" s="216">
        <v>300</v>
      </c>
      <c r="B6" s="216" t="s">
        <v>213</v>
      </c>
      <c r="C6" s="227">
        <v>3266000</v>
      </c>
      <c r="D6" s="217">
        <f t="shared" ref="D6:D11" si="0">C6/1.19</f>
        <v>2744537.8151260507</v>
      </c>
      <c r="E6" s="217">
        <f>D6</f>
        <v>2744537.8151260507</v>
      </c>
      <c r="F6" s="1" t="s">
        <v>214</v>
      </c>
    </row>
    <row r="7" spans="1:7" x14ac:dyDescent="0.2">
      <c r="A7" s="216">
        <v>400</v>
      </c>
      <c r="B7" s="216" t="s">
        <v>215</v>
      </c>
      <c r="C7" s="227">
        <v>1976000</v>
      </c>
      <c r="D7" s="217">
        <f t="shared" si="0"/>
        <v>1660504.2016806724</v>
      </c>
      <c r="E7" s="217">
        <f>E8+E9</f>
        <v>1173319.3277310925</v>
      </c>
      <c r="F7" s="1" t="s">
        <v>216</v>
      </c>
    </row>
    <row r="8" spans="1:7" x14ac:dyDescent="0.2">
      <c r="A8" s="216"/>
      <c r="B8" s="218" t="s">
        <v>217</v>
      </c>
      <c r="C8" s="228"/>
      <c r="D8" s="217"/>
      <c r="E8" s="219">
        <f>E6*0.25</f>
        <v>686134.45378151268</v>
      </c>
      <c r="F8" s="220" t="s">
        <v>218</v>
      </c>
    </row>
    <row r="9" spans="1:7" x14ac:dyDescent="0.2">
      <c r="A9" s="216"/>
      <c r="B9" s="218" t="s">
        <v>217</v>
      </c>
      <c r="C9" s="228"/>
      <c r="D9" s="217"/>
      <c r="E9" s="219">
        <f>(D7-E8)/2</f>
        <v>487184.87394957984</v>
      </c>
      <c r="F9" s="220" t="s">
        <v>219</v>
      </c>
    </row>
    <row r="10" spans="1:7" ht="14.25" x14ac:dyDescent="0.2">
      <c r="A10" s="216">
        <v>500</v>
      </c>
      <c r="B10" s="216" t="s">
        <v>220</v>
      </c>
      <c r="C10" s="227">
        <v>90000</v>
      </c>
      <c r="D10" s="217">
        <f t="shared" si="0"/>
        <v>75630.252100840342</v>
      </c>
      <c r="E10" s="217">
        <v>0</v>
      </c>
      <c r="F10" s="221"/>
    </row>
    <row r="11" spans="1:7" ht="14.25" x14ac:dyDescent="0.2">
      <c r="A11" s="216">
        <v>700</v>
      </c>
      <c r="B11" s="216" t="s">
        <v>221</v>
      </c>
      <c r="C11" s="227">
        <v>1170000</v>
      </c>
      <c r="D11" s="217">
        <f t="shared" si="0"/>
        <v>983193.27731092437</v>
      </c>
      <c r="E11" s="217">
        <v>0</v>
      </c>
      <c r="F11" s="221"/>
    </row>
    <row r="12" spans="1:7" ht="14.25" x14ac:dyDescent="0.2">
      <c r="A12" s="216"/>
      <c r="B12" s="216" t="s">
        <v>222</v>
      </c>
      <c r="C12" s="227">
        <f>SUM(C5:C11)</f>
        <v>6526000</v>
      </c>
      <c r="D12" s="217">
        <f>SUM(D5:D11)</f>
        <v>5484033.6134453788</v>
      </c>
      <c r="E12" s="216"/>
      <c r="F12" s="221"/>
    </row>
    <row r="13" spans="1:7" ht="14.25" x14ac:dyDescent="0.2">
      <c r="A13" s="216"/>
      <c r="B13" s="222" t="s">
        <v>223</v>
      </c>
      <c r="C13" s="222"/>
      <c r="D13" s="223"/>
      <c r="E13" s="224">
        <f>E6+E7</f>
        <v>3917857.1428571432</v>
      </c>
      <c r="F13" s="221"/>
    </row>
  </sheetData>
  <mergeCells count="1">
    <mergeCell ref="A1:G1"/>
  </mergeCells>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7">
    <tabColor indexed="13"/>
    <pageSetUpPr fitToPage="1"/>
  </sheetPr>
  <dimension ref="A1:E30"/>
  <sheetViews>
    <sheetView view="pageBreakPreview" topLeftCell="A12" zoomScaleNormal="100" zoomScaleSheetLayoutView="100" workbookViewId="0">
      <selection activeCell="F23" sqref="F23"/>
    </sheetView>
  </sheetViews>
  <sheetFormatPr baseColWidth="10" defaultColWidth="11.42578125" defaultRowHeight="12.75" x14ac:dyDescent="0.2"/>
  <cols>
    <col min="1" max="1" width="4.7109375" style="23" customWidth="1"/>
    <col min="2" max="2" width="69.42578125" style="5" customWidth="1"/>
    <col min="3" max="3" width="20.85546875" style="24" customWidth="1"/>
    <col min="4" max="4" width="11.42578125" style="5"/>
    <col min="5" max="5" width="25.7109375" style="5" customWidth="1"/>
    <col min="6" max="16384" width="11.42578125" style="5"/>
  </cols>
  <sheetData>
    <row r="1" spans="1:5" ht="15" x14ac:dyDescent="0.2">
      <c r="A1" s="295" t="str">
        <f>Gesamthonorar!A4</f>
        <v>Leistungsbeschreibung zum Los 1 - Architektenvertrag</v>
      </c>
      <c r="B1" s="295"/>
      <c r="C1" s="295"/>
    </row>
    <row r="3" spans="1:5" ht="46.5" customHeight="1" x14ac:dyDescent="0.2">
      <c r="A3" s="267" t="s">
        <v>260</v>
      </c>
      <c r="B3" s="300"/>
      <c r="C3" s="300"/>
    </row>
    <row r="4" spans="1:5" ht="15" x14ac:dyDescent="0.2">
      <c r="A4" s="301" t="str">
        <f>Gesamthonorar!A6</f>
        <v xml:space="preserve">Sanierung der Sporthalle Ludwig-Wolker-Straße in Mülheim an der Ruhr
</v>
      </c>
      <c r="B4" s="302"/>
      <c r="C4" s="303"/>
    </row>
    <row r="5" spans="1:5" x14ac:dyDescent="0.2">
      <c r="A5" s="304"/>
      <c r="B5" s="305"/>
      <c r="C5" s="306"/>
    </row>
    <row r="6" spans="1:5" ht="24" customHeight="1" x14ac:dyDescent="0.2">
      <c r="A6" s="307" t="s">
        <v>44</v>
      </c>
      <c r="B6" s="266"/>
      <c r="C6" s="275" t="s">
        <v>1</v>
      </c>
    </row>
    <row r="7" spans="1:5" ht="11.25" customHeight="1" x14ac:dyDescent="0.2">
      <c r="A7" s="307"/>
      <c r="B7" s="266"/>
      <c r="C7" s="275"/>
    </row>
    <row r="8" spans="1:5" ht="12.75" customHeight="1" x14ac:dyDescent="0.2">
      <c r="A8" s="108"/>
      <c r="B8" s="8"/>
      <c r="C8" s="109"/>
    </row>
    <row r="9" spans="1:5" s="14" customFormat="1" ht="15.75" x14ac:dyDescent="0.2">
      <c r="A9" s="110"/>
      <c r="B9" s="34" t="s">
        <v>126</v>
      </c>
      <c r="C9" s="111"/>
    </row>
    <row r="10" spans="1:5" s="14" customFormat="1" ht="9.9499999999999993" customHeight="1" x14ac:dyDescent="0.2">
      <c r="A10" s="112"/>
      <c r="B10" s="33"/>
      <c r="C10" s="111"/>
    </row>
    <row r="11" spans="1:5" s="37" customFormat="1" ht="36" customHeight="1" x14ac:dyDescent="0.2">
      <c r="A11" s="113" t="s">
        <v>46</v>
      </c>
      <c r="B11" s="36" t="s">
        <v>15</v>
      </c>
      <c r="C11" s="147">
        <f>'BL-P1'!F18</f>
        <v>0</v>
      </c>
      <c r="D11" s="114"/>
      <c r="E11" s="38"/>
    </row>
    <row r="12" spans="1:5" s="37" customFormat="1" ht="51" customHeight="1" x14ac:dyDescent="0.2">
      <c r="A12" s="113" t="s">
        <v>47</v>
      </c>
      <c r="B12" s="39" t="s">
        <v>48</v>
      </c>
      <c r="C12" s="147">
        <f>'BL-P2'!F13</f>
        <v>0</v>
      </c>
      <c r="D12" s="114"/>
      <c r="E12" s="148"/>
    </row>
    <row r="13" spans="1:5" s="37" customFormat="1" ht="36" customHeight="1" x14ac:dyDescent="0.2">
      <c r="A13" s="113" t="s">
        <v>49</v>
      </c>
      <c r="B13" s="36" t="s">
        <v>21</v>
      </c>
      <c r="C13" s="147">
        <f>'BL-P3'!F12</f>
        <v>0</v>
      </c>
      <c r="D13" s="114"/>
    </row>
    <row r="14" spans="1:5" s="37" customFormat="1" ht="36" customHeight="1" x14ac:dyDescent="0.2">
      <c r="A14" s="113" t="s">
        <v>50</v>
      </c>
      <c r="B14" s="36" t="s">
        <v>24</v>
      </c>
      <c r="C14" s="147" t="s">
        <v>258</v>
      </c>
      <c r="D14" s="114"/>
    </row>
    <row r="15" spans="1:5" s="37" customFormat="1" ht="25.5" customHeight="1" x14ac:dyDescent="0.2">
      <c r="A15" s="299" t="s">
        <v>127</v>
      </c>
      <c r="B15" s="289"/>
      <c r="C15" s="146">
        <f>SUM(C11:C14)</f>
        <v>0</v>
      </c>
      <c r="D15" s="114"/>
    </row>
    <row r="16" spans="1:5" s="37" customFormat="1" ht="36" customHeight="1" x14ac:dyDescent="0.2">
      <c r="A16" s="113"/>
      <c r="B16" s="40"/>
      <c r="C16" s="115"/>
      <c r="D16" s="114"/>
    </row>
    <row r="17" spans="1:4" s="37" customFormat="1" ht="36" customHeight="1" x14ac:dyDescent="0.2">
      <c r="A17" s="116" t="s">
        <v>52</v>
      </c>
      <c r="B17" s="43" t="s">
        <v>27</v>
      </c>
      <c r="C17" s="147" t="s">
        <v>258</v>
      </c>
      <c r="D17" s="114"/>
    </row>
    <row r="18" spans="1:4" s="37" customFormat="1" ht="36" customHeight="1" x14ac:dyDescent="0.2">
      <c r="A18" s="113" t="s">
        <v>53</v>
      </c>
      <c r="B18" s="36" t="s">
        <v>30</v>
      </c>
      <c r="C18" s="146">
        <f>'BL-P6'!F11</f>
        <v>0</v>
      </c>
      <c r="D18" s="114"/>
    </row>
    <row r="19" spans="1:4" s="37" customFormat="1" ht="36" customHeight="1" x14ac:dyDescent="0.2">
      <c r="A19" s="113" t="s">
        <v>54</v>
      </c>
      <c r="B19" s="36" t="s">
        <v>33</v>
      </c>
      <c r="C19" s="147" t="s">
        <v>258</v>
      </c>
      <c r="D19" s="114"/>
    </row>
    <row r="20" spans="1:4" s="37" customFormat="1" ht="36" customHeight="1" x14ac:dyDescent="0.2">
      <c r="A20" s="113" t="s">
        <v>56</v>
      </c>
      <c r="B20" s="36" t="s">
        <v>41</v>
      </c>
      <c r="C20" s="146">
        <f>'BL-P9'!F12</f>
        <v>0</v>
      </c>
      <c r="D20" s="114"/>
    </row>
    <row r="21" spans="1:4" s="37" customFormat="1" ht="25.5" customHeight="1" x14ac:dyDescent="0.2">
      <c r="A21" s="299" t="s">
        <v>128</v>
      </c>
      <c r="B21" s="289"/>
      <c r="C21" s="146">
        <f>SUM(C17:C20)</f>
        <v>0</v>
      </c>
      <c r="D21" s="114"/>
    </row>
    <row r="22" spans="1:4" s="37" customFormat="1" ht="25.5" customHeight="1" x14ac:dyDescent="0.2">
      <c r="A22" s="207"/>
      <c r="B22" s="208"/>
      <c r="C22" s="209"/>
      <c r="D22" s="114"/>
    </row>
    <row r="23" spans="1:4" s="37" customFormat="1" ht="25.5" customHeight="1" x14ac:dyDescent="0.2">
      <c r="A23" s="207" t="s">
        <v>196</v>
      </c>
      <c r="B23" s="208"/>
      <c r="C23" s="146">
        <f>'BL-Allgemein'!F14</f>
        <v>0</v>
      </c>
      <c r="D23" s="114"/>
    </row>
    <row r="24" spans="1:4" s="37" customFormat="1" ht="25.5" customHeight="1" x14ac:dyDescent="0.2">
      <c r="A24" s="296"/>
      <c r="B24" s="287"/>
      <c r="C24" s="115"/>
      <c r="D24" s="114"/>
    </row>
    <row r="25" spans="1:4" s="37" customFormat="1" ht="25.5" customHeight="1" thickBot="1" x14ac:dyDescent="0.25">
      <c r="A25" s="297" t="s">
        <v>129</v>
      </c>
      <c r="B25" s="298"/>
      <c r="C25" s="145">
        <f>C15+C21</f>
        <v>0</v>
      </c>
      <c r="D25" s="114"/>
    </row>
    <row r="26" spans="1:4" ht="15.75" x14ac:dyDescent="0.2">
      <c r="B26" s="5" t="s">
        <v>17</v>
      </c>
      <c r="C26" s="117"/>
    </row>
    <row r="27" spans="1:4" ht="15.75" x14ac:dyDescent="0.2">
      <c r="A27" s="133"/>
      <c r="B27" t="s">
        <v>83</v>
      </c>
      <c r="C27" s="117"/>
    </row>
    <row r="28" spans="1:4" ht="15.75" x14ac:dyDescent="0.2">
      <c r="A28" s="139"/>
      <c r="B28" t="s">
        <v>131</v>
      </c>
      <c r="C28" s="117"/>
    </row>
    <row r="29" spans="1:4" ht="15.75" x14ac:dyDescent="0.2">
      <c r="C29" s="117"/>
    </row>
    <row r="30" spans="1:4" ht="15.75" x14ac:dyDescent="0.2">
      <c r="C30" s="117"/>
    </row>
  </sheetData>
  <mergeCells count="10">
    <mergeCell ref="A1:C1"/>
    <mergeCell ref="A24:B24"/>
    <mergeCell ref="A25:B25"/>
    <mergeCell ref="A21:B21"/>
    <mergeCell ref="A3:C3"/>
    <mergeCell ref="A4:C4"/>
    <mergeCell ref="A5:C5"/>
    <mergeCell ref="C6:C7"/>
    <mergeCell ref="A6:B7"/>
    <mergeCell ref="A15:B15"/>
  </mergeCells>
  <phoneticPr fontId="4" type="noConversion"/>
  <pageMargins left="0.78740157499999996" right="0.78740157499999996" top="0.984251969" bottom="0.984251969" header="0.4921259845" footer="0.4921259845"/>
  <pageSetup paperSize="9" scale="91" orientation="portrait" r:id="rId1"/>
  <headerFooter alignWithMargins="0">
    <oddHeader>&amp;A</oddHeader>
    <oddFooter>&amp;L&amp;D&amp;CSeite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027E7-9B62-4E1A-BE6B-324037FF8AAB}">
  <sheetPr>
    <tabColor indexed="13"/>
  </sheetPr>
  <dimension ref="A1:L30"/>
  <sheetViews>
    <sheetView view="pageBreakPreview" topLeftCell="A7" zoomScaleNormal="100" zoomScaleSheetLayoutView="100" workbookViewId="0">
      <selection activeCell="B22" sqref="B22"/>
    </sheetView>
  </sheetViews>
  <sheetFormatPr baseColWidth="10" defaultColWidth="11.5703125" defaultRowHeight="15" x14ac:dyDescent="0.2"/>
  <cols>
    <col min="1" max="1" width="47.28515625" style="83" customWidth="1"/>
    <col min="2" max="2" width="37.140625" style="83" customWidth="1"/>
    <col min="3" max="3" width="8.5703125" style="81" bestFit="1" customWidth="1"/>
    <col min="4" max="4" width="8.85546875" style="81" bestFit="1" customWidth="1"/>
    <col min="5" max="5" width="11.5703125" style="81" customWidth="1"/>
    <col min="6" max="6" width="15.85546875" style="81" customWidth="1"/>
    <col min="7" max="16384" width="11.5703125" style="81"/>
  </cols>
  <sheetData>
    <row r="1" spans="1:12" x14ac:dyDescent="0.2">
      <c r="A1" s="295" t="str">
        <f>Gesamthonorar!A4</f>
        <v>Leistungsbeschreibung zum Los 1 - Architektenvertrag</v>
      </c>
      <c r="B1" s="295"/>
      <c r="C1" s="295"/>
      <c r="D1" s="295"/>
      <c r="E1" s="295"/>
      <c r="F1" s="295"/>
    </row>
    <row r="2" spans="1:12" s="5" customFormat="1" ht="42.75" customHeight="1" x14ac:dyDescent="0.2">
      <c r="A2" s="267" t="s">
        <v>179</v>
      </c>
      <c r="B2" s="268"/>
      <c r="C2" s="268"/>
      <c r="D2" s="268"/>
      <c r="E2" s="269"/>
    </row>
    <row r="3" spans="1:12" s="5" customFormat="1" x14ac:dyDescent="0.2">
      <c r="A3" s="258" t="str">
        <f>Gesamthonorar!A6</f>
        <v xml:space="preserve">Sanierung der Sporthalle Ludwig-Wolker-Straße in Mülheim an der Ruhr
</v>
      </c>
      <c r="B3" s="259"/>
      <c r="C3" s="259"/>
      <c r="D3" s="259"/>
      <c r="E3" s="260"/>
    </row>
    <row r="4" spans="1:12" ht="9" customHeight="1" thickBot="1" x14ac:dyDescent="0.25">
      <c r="A4" s="82"/>
    </row>
    <row r="5" spans="1:12" ht="64.150000000000006" customHeight="1" x14ac:dyDescent="0.2">
      <c r="A5" s="84"/>
      <c r="B5" s="85"/>
      <c r="C5" s="290" t="s">
        <v>1</v>
      </c>
      <c r="D5" s="291"/>
      <c r="E5" s="291"/>
      <c r="F5" s="292"/>
    </row>
    <row r="6" spans="1:12" ht="29.45" customHeight="1" x14ac:dyDescent="0.2">
      <c r="A6" s="87" t="s">
        <v>125</v>
      </c>
      <c r="B6" s="88" t="s">
        <v>111</v>
      </c>
      <c r="C6" s="88" t="s">
        <v>112</v>
      </c>
      <c r="D6" s="88" t="s">
        <v>113</v>
      </c>
      <c r="E6" s="88" t="s">
        <v>114</v>
      </c>
      <c r="F6" s="89" t="s">
        <v>115</v>
      </c>
    </row>
    <row r="7" spans="1:12" x14ac:dyDescent="0.2">
      <c r="A7" s="90"/>
      <c r="F7" s="86"/>
    </row>
    <row r="8" spans="1:12" ht="40.15" customHeight="1" x14ac:dyDescent="0.2">
      <c r="A8" s="91" t="s">
        <v>187</v>
      </c>
      <c r="B8" s="92"/>
      <c r="C8" s="293"/>
      <c r="D8" s="293"/>
      <c r="E8" s="293"/>
      <c r="F8" s="294"/>
      <c r="H8" s="237"/>
      <c r="I8" s="277"/>
      <c r="J8" s="277"/>
      <c r="K8" s="277"/>
      <c r="L8" s="277"/>
    </row>
    <row r="9" spans="1:12" x14ac:dyDescent="0.2">
      <c r="A9" s="150"/>
      <c r="B9" s="93"/>
      <c r="C9" s="94"/>
      <c r="D9" s="94"/>
      <c r="E9" s="165"/>
      <c r="F9" s="96"/>
    </row>
    <row r="10" spans="1:12" x14ac:dyDescent="0.2">
      <c r="A10" s="163" t="s">
        <v>184</v>
      </c>
      <c r="B10" s="93"/>
      <c r="C10" s="94">
        <v>1</v>
      </c>
      <c r="D10" s="94" t="s">
        <v>186</v>
      </c>
      <c r="E10" s="149"/>
      <c r="F10" s="166">
        <f>C10*E10</f>
        <v>0</v>
      </c>
    </row>
    <row r="11" spans="1:12" x14ac:dyDescent="0.2">
      <c r="A11" s="163" t="s">
        <v>190</v>
      </c>
      <c r="B11" s="164"/>
      <c r="C11" s="94">
        <v>1</v>
      </c>
      <c r="D11" s="94" t="s">
        <v>186</v>
      </c>
      <c r="E11" s="149"/>
      <c r="F11" s="166">
        <f>C11*E11</f>
        <v>0</v>
      </c>
    </row>
    <row r="12" spans="1:12" x14ac:dyDescent="0.2">
      <c r="A12" s="163" t="s">
        <v>185</v>
      </c>
      <c r="B12" s="164"/>
      <c r="C12" s="94">
        <v>1</v>
      </c>
      <c r="D12" s="94" t="s">
        <v>186</v>
      </c>
      <c r="E12" s="149"/>
      <c r="F12" s="166">
        <f t="shared" ref="F12" si="0">C12*E12</f>
        <v>0</v>
      </c>
    </row>
    <row r="13" spans="1:12" x14ac:dyDescent="0.2">
      <c r="A13" s="199"/>
      <c r="B13" s="161"/>
      <c r="C13" s="162"/>
      <c r="D13" s="162"/>
      <c r="E13" s="162"/>
      <c r="F13" s="162"/>
    </row>
    <row r="14" spans="1:12" x14ac:dyDescent="0.2">
      <c r="A14" s="163" t="s">
        <v>184</v>
      </c>
      <c r="B14" s="103" t="s">
        <v>193</v>
      </c>
      <c r="C14" s="104">
        <v>1</v>
      </c>
      <c r="D14" s="104" t="s">
        <v>191</v>
      </c>
      <c r="E14" s="174"/>
      <c r="F14" s="200">
        <f>C14*E14</f>
        <v>0</v>
      </c>
    </row>
    <row r="15" spans="1:12" x14ac:dyDescent="0.2">
      <c r="A15" s="163" t="s">
        <v>190</v>
      </c>
      <c r="B15" s="103" t="s">
        <v>193</v>
      </c>
      <c r="C15" s="104">
        <v>1</v>
      </c>
      <c r="D15" s="104" t="s">
        <v>191</v>
      </c>
      <c r="E15" s="174"/>
      <c r="F15" s="200">
        <f>C15*E15</f>
        <v>0</v>
      </c>
    </row>
    <row r="16" spans="1:12" x14ac:dyDescent="0.2">
      <c r="A16" s="163" t="s">
        <v>185</v>
      </c>
      <c r="B16" s="103" t="s">
        <v>193</v>
      </c>
      <c r="C16" s="104">
        <v>1</v>
      </c>
      <c r="D16" s="104" t="s">
        <v>191</v>
      </c>
      <c r="E16" s="174"/>
      <c r="F16" s="200">
        <f t="shared" ref="F16" si="1">C16*E16</f>
        <v>0</v>
      </c>
    </row>
    <row r="17" spans="1:7" x14ac:dyDescent="0.2">
      <c r="A17" s="199"/>
      <c r="B17" s="161"/>
      <c r="C17" s="162"/>
      <c r="D17" s="162"/>
      <c r="E17" s="162"/>
      <c r="F17" s="162"/>
    </row>
    <row r="18" spans="1:7" x14ac:dyDescent="0.2">
      <c r="A18" s="163" t="s">
        <v>184</v>
      </c>
      <c r="B18" s="103" t="s">
        <v>192</v>
      </c>
      <c r="C18" s="104">
        <v>1</v>
      </c>
      <c r="D18" s="104" t="s">
        <v>191</v>
      </c>
      <c r="E18" s="174"/>
      <c r="F18" s="200">
        <f>C18*E18</f>
        <v>0</v>
      </c>
    </row>
    <row r="19" spans="1:7" x14ac:dyDescent="0.2">
      <c r="A19" s="163" t="s">
        <v>190</v>
      </c>
      <c r="B19" s="103" t="s">
        <v>192</v>
      </c>
      <c r="C19" s="104">
        <v>1</v>
      </c>
      <c r="D19" s="104" t="s">
        <v>191</v>
      </c>
      <c r="E19" s="174"/>
      <c r="F19" s="200">
        <f>C19*E19</f>
        <v>0</v>
      </c>
    </row>
    <row r="20" spans="1:7" x14ac:dyDescent="0.2">
      <c r="A20" s="163" t="s">
        <v>185</v>
      </c>
      <c r="B20" s="103" t="s">
        <v>192</v>
      </c>
      <c r="C20" s="104">
        <v>1</v>
      </c>
      <c r="D20" s="104" t="s">
        <v>191</v>
      </c>
      <c r="E20" s="174"/>
      <c r="F20" s="200">
        <f t="shared" ref="F20" si="2">C20*E20</f>
        <v>0</v>
      </c>
    </row>
    <row r="21" spans="1:7" x14ac:dyDescent="0.2">
      <c r="A21" s="199"/>
      <c r="B21" s="161"/>
      <c r="C21" s="162"/>
      <c r="D21" s="162"/>
      <c r="E21" s="162"/>
      <c r="F21" s="162"/>
    </row>
    <row r="22" spans="1:7" x14ac:dyDescent="0.2">
      <c r="A22" s="163" t="s">
        <v>184</v>
      </c>
      <c r="B22" s="103" t="s">
        <v>194</v>
      </c>
      <c r="C22" s="104">
        <v>1</v>
      </c>
      <c r="D22" s="104" t="s">
        <v>189</v>
      </c>
      <c r="E22" s="174"/>
      <c r="F22" s="200">
        <f>C22*E22</f>
        <v>0</v>
      </c>
    </row>
    <row r="23" spans="1:7" x14ac:dyDescent="0.2">
      <c r="A23" s="163" t="s">
        <v>190</v>
      </c>
      <c r="B23" s="103" t="s">
        <v>194</v>
      </c>
      <c r="C23" s="104">
        <v>1</v>
      </c>
      <c r="D23" s="104" t="s">
        <v>189</v>
      </c>
      <c r="E23" s="174"/>
      <c r="F23" s="200">
        <f>C23*E23</f>
        <v>0</v>
      </c>
    </row>
    <row r="24" spans="1:7" x14ac:dyDescent="0.2">
      <c r="A24" s="163" t="s">
        <v>185</v>
      </c>
      <c r="B24" s="103" t="s">
        <v>194</v>
      </c>
      <c r="C24" s="104">
        <v>1</v>
      </c>
      <c r="D24" s="104" t="s">
        <v>189</v>
      </c>
      <c r="E24" s="174"/>
      <c r="F24" s="200">
        <f t="shared" ref="F24" si="3">C24*E24</f>
        <v>0</v>
      </c>
    </row>
    <row r="25" spans="1:7" x14ac:dyDescent="0.2">
      <c r="A25" s="199"/>
      <c r="B25" s="161"/>
      <c r="C25" s="162"/>
      <c r="D25" s="162"/>
      <c r="E25" s="162"/>
      <c r="F25" s="162"/>
      <c r="G25" s="162"/>
    </row>
    <row r="26" spans="1:7" s="101" customFormat="1" ht="16.5" thickBot="1" x14ac:dyDescent="0.3">
      <c r="A26" s="97" t="s">
        <v>117</v>
      </c>
      <c r="B26" s="98"/>
      <c r="C26" s="99"/>
      <c r="D26" s="99"/>
      <c r="E26" s="99"/>
      <c r="F26" s="167">
        <f>SUM(F9:F11)</f>
        <v>0</v>
      </c>
    </row>
    <row r="28" spans="1:7" x14ac:dyDescent="0.2">
      <c r="A28" s="133"/>
      <c r="B28" t="s">
        <v>83</v>
      </c>
    </row>
    <row r="29" spans="1:7" x14ac:dyDescent="0.2">
      <c r="A29" s="139"/>
      <c r="B29" t="s">
        <v>131</v>
      </c>
    </row>
    <row r="30" spans="1:7" ht="29.45" customHeight="1" x14ac:dyDescent="0.2"/>
  </sheetData>
  <mergeCells count="6">
    <mergeCell ref="H8:L8"/>
    <mergeCell ref="A1:F1"/>
    <mergeCell ref="A2:E2"/>
    <mergeCell ref="A3:E3"/>
    <mergeCell ref="C5:F5"/>
    <mergeCell ref="C8:F8"/>
  </mergeCells>
  <pageMargins left="0.78740157499999996" right="0.78740157499999996" top="0.984251969" bottom="0.984251969" header="0.4921259845" footer="0.4921259845"/>
  <pageSetup paperSize="9" scale="88" orientation="landscape" r:id="rId1"/>
  <headerFooter alignWithMargins="0">
    <oddHeader>&amp;A</oddHeader>
    <oddFooter>&amp;L&amp;D&amp;CSeite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Tabelle28"/>
  <dimension ref="A1:E40"/>
  <sheetViews>
    <sheetView workbookViewId="0">
      <selection activeCell="T35" sqref="T35"/>
    </sheetView>
  </sheetViews>
  <sheetFormatPr baseColWidth="10" defaultRowHeight="12.75" x14ac:dyDescent="0.2"/>
  <cols>
    <col min="1" max="1" width="11.42578125" style="66" customWidth="1"/>
    <col min="2" max="3" width="11.42578125" style="118" customWidth="1"/>
    <col min="4" max="4" width="11.42578125" style="4" customWidth="1"/>
  </cols>
  <sheetData>
    <row r="1" spans="1:5" x14ac:dyDescent="0.2">
      <c r="A1" s="66">
        <v>1</v>
      </c>
      <c r="B1" s="118" t="s">
        <v>4</v>
      </c>
      <c r="C1" s="118" t="s">
        <v>3</v>
      </c>
      <c r="D1" s="119">
        <f t="shared" ref="D1:D10" si="0">(A1-1)/(10-1)</f>
        <v>0</v>
      </c>
      <c r="E1" s="4">
        <f t="shared" ref="E1:E40" si="1">ROUND(D1*4,0)/4</f>
        <v>0</v>
      </c>
    </row>
    <row r="2" spans="1:5" x14ac:dyDescent="0.2">
      <c r="A2" s="66">
        <v>2</v>
      </c>
      <c r="B2" s="118" t="s">
        <v>4</v>
      </c>
      <c r="C2" s="118" t="s">
        <v>3</v>
      </c>
      <c r="D2" s="119">
        <f t="shared" si="0"/>
        <v>0.1111111111111111</v>
      </c>
      <c r="E2" s="4">
        <f t="shared" si="1"/>
        <v>0</v>
      </c>
    </row>
    <row r="3" spans="1:5" x14ac:dyDescent="0.2">
      <c r="A3" s="66">
        <v>3</v>
      </c>
      <c r="B3" s="118" t="s">
        <v>122</v>
      </c>
      <c r="C3" s="118" t="s">
        <v>3</v>
      </c>
      <c r="D3" s="119">
        <f t="shared" si="0"/>
        <v>0.22222222222222221</v>
      </c>
      <c r="E3" s="4">
        <f t="shared" si="1"/>
        <v>0.25</v>
      </c>
    </row>
    <row r="4" spans="1:5" x14ac:dyDescent="0.2">
      <c r="A4" s="66">
        <v>4</v>
      </c>
      <c r="B4" s="118" t="s">
        <v>122</v>
      </c>
      <c r="C4" s="118" t="s">
        <v>3</v>
      </c>
      <c r="D4" s="119">
        <f t="shared" si="0"/>
        <v>0.33333333333333331</v>
      </c>
      <c r="E4" s="4">
        <f t="shared" si="1"/>
        <v>0.25</v>
      </c>
    </row>
    <row r="5" spans="1:5" x14ac:dyDescent="0.2">
      <c r="A5" s="66">
        <v>5</v>
      </c>
      <c r="B5" s="118" t="s">
        <v>123</v>
      </c>
      <c r="C5" s="118" t="s">
        <v>3</v>
      </c>
      <c r="D5" s="119">
        <f t="shared" si="0"/>
        <v>0.44444444444444442</v>
      </c>
      <c r="E5" s="4">
        <f t="shared" si="1"/>
        <v>0.5</v>
      </c>
    </row>
    <row r="6" spans="1:5" x14ac:dyDescent="0.2">
      <c r="A6" s="66">
        <v>6</v>
      </c>
      <c r="B6" s="118" t="s">
        <v>123</v>
      </c>
      <c r="C6" s="118" t="s">
        <v>3</v>
      </c>
      <c r="D6" s="119">
        <f t="shared" si="0"/>
        <v>0.55555555555555558</v>
      </c>
      <c r="E6" s="4">
        <f t="shared" si="1"/>
        <v>0.5</v>
      </c>
    </row>
    <row r="7" spans="1:5" x14ac:dyDescent="0.2">
      <c r="A7" s="66">
        <v>7</v>
      </c>
      <c r="B7" s="118" t="s">
        <v>124</v>
      </c>
      <c r="C7" s="118" t="s">
        <v>3</v>
      </c>
      <c r="D7" s="119">
        <f t="shared" si="0"/>
        <v>0.66666666666666663</v>
      </c>
      <c r="E7" s="4">
        <f t="shared" si="1"/>
        <v>0.75</v>
      </c>
    </row>
    <row r="8" spans="1:5" x14ac:dyDescent="0.2">
      <c r="A8" s="66">
        <v>8</v>
      </c>
      <c r="B8" s="118" t="s">
        <v>124</v>
      </c>
      <c r="C8" s="118" t="s">
        <v>3</v>
      </c>
      <c r="D8" s="119">
        <f t="shared" si="0"/>
        <v>0.77777777777777779</v>
      </c>
      <c r="E8" s="4">
        <f t="shared" si="1"/>
        <v>0.75</v>
      </c>
    </row>
    <row r="9" spans="1:5" x14ac:dyDescent="0.2">
      <c r="A9" s="66">
        <v>9</v>
      </c>
      <c r="B9" s="118" t="s">
        <v>2</v>
      </c>
      <c r="C9" s="118" t="s">
        <v>3</v>
      </c>
      <c r="D9" s="119">
        <f t="shared" si="0"/>
        <v>0.88888888888888884</v>
      </c>
      <c r="E9" s="4">
        <f t="shared" si="1"/>
        <v>1</v>
      </c>
    </row>
    <row r="10" spans="1:5" x14ac:dyDescent="0.2">
      <c r="A10" s="120">
        <v>10</v>
      </c>
      <c r="B10" s="121" t="s">
        <v>2</v>
      </c>
      <c r="C10" s="121" t="s">
        <v>3</v>
      </c>
      <c r="D10" s="122">
        <f t="shared" si="0"/>
        <v>1</v>
      </c>
      <c r="E10" s="123">
        <f t="shared" si="1"/>
        <v>1</v>
      </c>
    </row>
    <row r="11" spans="1:5" x14ac:dyDescent="0.2">
      <c r="A11" s="66">
        <v>11</v>
      </c>
      <c r="B11" s="118" t="s">
        <v>4</v>
      </c>
      <c r="C11" s="118" t="s">
        <v>5</v>
      </c>
      <c r="D11" s="119">
        <f t="shared" ref="D11:D17" si="2">(A11-10-1)/(7-1)</f>
        <v>0</v>
      </c>
      <c r="E11" s="4">
        <f t="shared" si="1"/>
        <v>0</v>
      </c>
    </row>
    <row r="12" spans="1:5" x14ac:dyDescent="0.2">
      <c r="A12" s="66">
        <v>12</v>
      </c>
      <c r="B12" s="118" t="s">
        <v>122</v>
      </c>
      <c r="C12" s="118" t="s">
        <v>5</v>
      </c>
      <c r="D12" s="119">
        <f t="shared" si="2"/>
        <v>0.16666666666666666</v>
      </c>
      <c r="E12" s="4">
        <f t="shared" si="1"/>
        <v>0.25</v>
      </c>
    </row>
    <row r="13" spans="1:5" x14ac:dyDescent="0.2">
      <c r="A13" s="66">
        <v>13</v>
      </c>
      <c r="B13" s="118" t="s">
        <v>122</v>
      </c>
      <c r="C13" s="118" t="s">
        <v>5</v>
      </c>
      <c r="D13" s="119">
        <f t="shared" si="2"/>
        <v>0.33333333333333331</v>
      </c>
      <c r="E13" s="4">
        <f t="shared" si="1"/>
        <v>0.25</v>
      </c>
    </row>
    <row r="14" spans="1:5" x14ac:dyDescent="0.2">
      <c r="A14" s="66">
        <v>14</v>
      </c>
      <c r="B14" s="118" t="s">
        <v>123</v>
      </c>
      <c r="C14" s="118" t="s">
        <v>5</v>
      </c>
      <c r="D14" s="119">
        <f t="shared" si="2"/>
        <v>0.5</v>
      </c>
      <c r="E14" s="4">
        <f t="shared" si="1"/>
        <v>0.5</v>
      </c>
    </row>
    <row r="15" spans="1:5" x14ac:dyDescent="0.2">
      <c r="A15" s="66">
        <v>15</v>
      </c>
      <c r="B15" s="118" t="s">
        <v>124</v>
      </c>
      <c r="C15" s="118" t="s">
        <v>5</v>
      </c>
      <c r="D15" s="119">
        <f t="shared" si="2"/>
        <v>0.66666666666666663</v>
      </c>
      <c r="E15" s="4">
        <f t="shared" si="1"/>
        <v>0.75</v>
      </c>
    </row>
    <row r="16" spans="1:5" x14ac:dyDescent="0.2">
      <c r="A16" s="66">
        <v>16</v>
      </c>
      <c r="B16" s="118" t="s">
        <v>124</v>
      </c>
      <c r="C16" s="118" t="s">
        <v>5</v>
      </c>
      <c r="D16" s="119">
        <f t="shared" si="2"/>
        <v>0.83333333333333337</v>
      </c>
      <c r="E16" s="4">
        <f t="shared" si="1"/>
        <v>0.75</v>
      </c>
    </row>
    <row r="17" spans="1:5" x14ac:dyDescent="0.2">
      <c r="A17" s="120">
        <v>17</v>
      </c>
      <c r="B17" s="121" t="s">
        <v>2</v>
      </c>
      <c r="C17" s="121" t="s">
        <v>5</v>
      </c>
      <c r="D17" s="122">
        <f t="shared" si="2"/>
        <v>1</v>
      </c>
      <c r="E17" s="123">
        <f t="shared" si="1"/>
        <v>1</v>
      </c>
    </row>
    <row r="18" spans="1:5" x14ac:dyDescent="0.2">
      <c r="A18" s="66">
        <v>18</v>
      </c>
      <c r="B18" s="118" t="s">
        <v>4</v>
      </c>
      <c r="C18" s="118" t="s">
        <v>6</v>
      </c>
      <c r="D18" s="119">
        <f t="shared" ref="D18:D25" si="3">(A18-17-1)/(8-1)</f>
        <v>0</v>
      </c>
      <c r="E18" s="4">
        <f t="shared" si="1"/>
        <v>0</v>
      </c>
    </row>
    <row r="19" spans="1:5" x14ac:dyDescent="0.2">
      <c r="A19" s="66">
        <v>19</v>
      </c>
      <c r="B19" s="118" t="s">
        <v>122</v>
      </c>
      <c r="C19" s="118" t="s">
        <v>6</v>
      </c>
      <c r="D19" s="119">
        <f t="shared" si="3"/>
        <v>0.14285714285714285</v>
      </c>
      <c r="E19" s="4">
        <f t="shared" si="1"/>
        <v>0.25</v>
      </c>
    </row>
    <row r="20" spans="1:5" x14ac:dyDescent="0.2">
      <c r="A20" s="66">
        <v>20</v>
      </c>
      <c r="B20" s="118" t="s">
        <v>122</v>
      </c>
      <c r="C20" s="118" t="s">
        <v>6</v>
      </c>
      <c r="D20" s="119">
        <f t="shared" si="3"/>
        <v>0.2857142857142857</v>
      </c>
      <c r="E20" s="4">
        <f t="shared" si="1"/>
        <v>0.25</v>
      </c>
    </row>
    <row r="21" spans="1:5" x14ac:dyDescent="0.2">
      <c r="A21" s="66">
        <v>21</v>
      </c>
      <c r="B21" s="118" t="s">
        <v>123</v>
      </c>
      <c r="C21" s="118" t="s">
        <v>6</v>
      </c>
      <c r="D21" s="119">
        <f t="shared" si="3"/>
        <v>0.42857142857142855</v>
      </c>
      <c r="E21" s="4">
        <f t="shared" si="1"/>
        <v>0.5</v>
      </c>
    </row>
    <row r="22" spans="1:5" x14ac:dyDescent="0.2">
      <c r="A22" s="66">
        <v>22</v>
      </c>
      <c r="B22" s="118" t="s">
        <v>123</v>
      </c>
      <c r="C22" s="118" t="s">
        <v>6</v>
      </c>
      <c r="D22" s="119">
        <f t="shared" si="3"/>
        <v>0.5714285714285714</v>
      </c>
      <c r="E22" s="4">
        <f t="shared" si="1"/>
        <v>0.5</v>
      </c>
    </row>
    <row r="23" spans="1:5" x14ac:dyDescent="0.2">
      <c r="A23" s="66">
        <v>23</v>
      </c>
      <c r="B23" s="118" t="s">
        <v>124</v>
      </c>
      <c r="C23" s="118" t="s">
        <v>6</v>
      </c>
      <c r="D23" s="119">
        <f t="shared" si="3"/>
        <v>0.7142857142857143</v>
      </c>
      <c r="E23" s="4">
        <f t="shared" si="1"/>
        <v>0.75</v>
      </c>
    </row>
    <row r="24" spans="1:5" x14ac:dyDescent="0.2">
      <c r="A24" s="66">
        <v>24</v>
      </c>
      <c r="B24" s="118" t="s">
        <v>124</v>
      </c>
      <c r="C24" s="118" t="s">
        <v>6</v>
      </c>
      <c r="D24" s="119">
        <f t="shared" si="3"/>
        <v>0.8571428571428571</v>
      </c>
      <c r="E24" s="4">
        <f t="shared" si="1"/>
        <v>0.75</v>
      </c>
    </row>
    <row r="25" spans="1:5" x14ac:dyDescent="0.2">
      <c r="A25" s="120">
        <v>25</v>
      </c>
      <c r="B25" s="121" t="s">
        <v>2</v>
      </c>
      <c r="C25" s="121" t="s">
        <v>6</v>
      </c>
      <c r="D25" s="122">
        <f t="shared" si="3"/>
        <v>1</v>
      </c>
      <c r="E25" s="123">
        <f t="shared" si="1"/>
        <v>1</v>
      </c>
    </row>
    <row r="26" spans="1:5" x14ac:dyDescent="0.2">
      <c r="A26" s="66">
        <v>26</v>
      </c>
      <c r="B26" s="118" t="s">
        <v>4</v>
      </c>
      <c r="C26" s="118" t="s">
        <v>7</v>
      </c>
      <c r="D26" s="119">
        <f t="shared" ref="D26:D33" si="4">(A26-25-1)/(8-1)</f>
        <v>0</v>
      </c>
      <c r="E26" s="4">
        <f t="shared" si="1"/>
        <v>0</v>
      </c>
    </row>
    <row r="27" spans="1:5" x14ac:dyDescent="0.2">
      <c r="A27" s="66">
        <v>27</v>
      </c>
      <c r="B27" s="118" t="s">
        <v>122</v>
      </c>
      <c r="C27" s="118" t="s">
        <v>7</v>
      </c>
      <c r="D27" s="119">
        <f t="shared" si="4"/>
        <v>0.14285714285714285</v>
      </c>
      <c r="E27" s="4">
        <f t="shared" si="1"/>
        <v>0.25</v>
      </c>
    </row>
    <row r="28" spans="1:5" x14ac:dyDescent="0.2">
      <c r="A28" s="66">
        <v>28</v>
      </c>
      <c r="B28" s="118" t="s">
        <v>122</v>
      </c>
      <c r="C28" s="118" t="s">
        <v>7</v>
      </c>
      <c r="D28" s="119">
        <f t="shared" si="4"/>
        <v>0.2857142857142857</v>
      </c>
      <c r="E28" s="4">
        <f t="shared" si="1"/>
        <v>0.25</v>
      </c>
    </row>
    <row r="29" spans="1:5" x14ac:dyDescent="0.2">
      <c r="A29" s="66">
        <v>29</v>
      </c>
      <c r="B29" s="118" t="s">
        <v>123</v>
      </c>
      <c r="C29" s="118" t="s">
        <v>7</v>
      </c>
      <c r="D29" s="119">
        <f t="shared" si="4"/>
        <v>0.42857142857142855</v>
      </c>
      <c r="E29" s="4">
        <f t="shared" si="1"/>
        <v>0.5</v>
      </c>
    </row>
    <row r="30" spans="1:5" x14ac:dyDescent="0.2">
      <c r="A30" s="66">
        <v>30</v>
      </c>
      <c r="B30" s="118" t="s">
        <v>123</v>
      </c>
      <c r="C30" s="118" t="s">
        <v>7</v>
      </c>
      <c r="D30" s="119">
        <f t="shared" si="4"/>
        <v>0.5714285714285714</v>
      </c>
      <c r="E30" s="4">
        <f t="shared" si="1"/>
        <v>0.5</v>
      </c>
    </row>
    <row r="31" spans="1:5" x14ac:dyDescent="0.2">
      <c r="A31" s="66">
        <v>31</v>
      </c>
      <c r="B31" s="118" t="s">
        <v>124</v>
      </c>
      <c r="C31" s="118" t="s">
        <v>7</v>
      </c>
      <c r="D31" s="119">
        <f t="shared" si="4"/>
        <v>0.7142857142857143</v>
      </c>
      <c r="E31" s="4">
        <f t="shared" si="1"/>
        <v>0.75</v>
      </c>
    </row>
    <row r="32" spans="1:5" x14ac:dyDescent="0.2">
      <c r="A32" s="66">
        <v>32</v>
      </c>
      <c r="B32" s="118" t="s">
        <v>124</v>
      </c>
      <c r="C32" s="118" t="s">
        <v>7</v>
      </c>
      <c r="D32" s="119">
        <f t="shared" si="4"/>
        <v>0.8571428571428571</v>
      </c>
      <c r="E32" s="4">
        <f t="shared" si="1"/>
        <v>0.75</v>
      </c>
    </row>
    <row r="33" spans="1:5" x14ac:dyDescent="0.2">
      <c r="A33" s="120">
        <v>33</v>
      </c>
      <c r="B33" s="121" t="s">
        <v>2</v>
      </c>
      <c r="C33" s="121" t="s">
        <v>7</v>
      </c>
      <c r="D33" s="122">
        <f t="shared" si="4"/>
        <v>1</v>
      </c>
      <c r="E33" s="123">
        <f t="shared" si="1"/>
        <v>1</v>
      </c>
    </row>
    <row r="34" spans="1:5" x14ac:dyDescent="0.2">
      <c r="A34" s="66">
        <v>34</v>
      </c>
      <c r="B34" s="118" t="s">
        <v>4</v>
      </c>
      <c r="C34" s="118" t="s">
        <v>8</v>
      </c>
      <c r="D34" s="119">
        <f t="shared" ref="D34:D40" si="5">(A34-33-1)/(7-1)</f>
        <v>0</v>
      </c>
      <c r="E34" s="4">
        <f t="shared" si="1"/>
        <v>0</v>
      </c>
    </row>
    <row r="35" spans="1:5" x14ac:dyDescent="0.2">
      <c r="A35" s="66">
        <v>35</v>
      </c>
      <c r="B35" s="118" t="s">
        <v>122</v>
      </c>
      <c r="C35" s="118" t="s">
        <v>8</v>
      </c>
      <c r="D35" s="119">
        <f t="shared" si="5"/>
        <v>0.16666666666666666</v>
      </c>
      <c r="E35" s="4">
        <f t="shared" si="1"/>
        <v>0.25</v>
      </c>
    </row>
    <row r="36" spans="1:5" x14ac:dyDescent="0.2">
      <c r="A36" s="66">
        <v>36</v>
      </c>
      <c r="B36" s="118" t="s">
        <v>122</v>
      </c>
      <c r="C36" s="118" t="s">
        <v>8</v>
      </c>
      <c r="D36" s="119">
        <f t="shared" si="5"/>
        <v>0.33333333333333331</v>
      </c>
      <c r="E36" s="4">
        <f t="shared" si="1"/>
        <v>0.25</v>
      </c>
    </row>
    <row r="37" spans="1:5" x14ac:dyDescent="0.2">
      <c r="A37" s="66">
        <v>37</v>
      </c>
      <c r="B37" s="118" t="s">
        <v>123</v>
      </c>
      <c r="C37" s="118" t="s">
        <v>8</v>
      </c>
      <c r="D37" s="119">
        <f t="shared" si="5"/>
        <v>0.5</v>
      </c>
      <c r="E37" s="4">
        <f t="shared" si="1"/>
        <v>0.5</v>
      </c>
    </row>
    <row r="38" spans="1:5" x14ac:dyDescent="0.2">
      <c r="A38" s="66">
        <v>38</v>
      </c>
      <c r="B38" s="118" t="s">
        <v>124</v>
      </c>
      <c r="C38" s="118" t="s">
        <v>8</v>
      </c>
      <c r="D38" s="119">
        <f t="shared" si="5"/>
        <v>0.66666666666666663</v>
      </c>
      <c r="E38" s="4">
        <f t="shared" si="1"/>
        <v>0.75</v>
      </c>
    </row>
    <row r="39" spans="1:5" x14ac:dyDescent="0.2">
      <c r="A39" s="66">
        <v>39</v>
      </c>
      <c r="B39" s="118" t="s">
        <v>124</v>
      </c>
      <c r="C39" s="118" t="s">
        <v>8</v>
      </c>
      <c r="D39" s="119">
        <f t="shared" si="5"/>
        <v>0.83333333333333337</v>
      </c>
      <c r="E39" s="4">
        <f t="shared" si="1"/>
        <v>0.75</v>
      </c>
    </row>
    <row r="40" spans="1:5" x14ac:dyDescent="0.2">
      <c r="A40" s="66">
        <v>40</v>
      </c>
      <c r="B40" s="118" t="s">
        <v>2</v>
      </c>
      <c r="C40" s="118" t="s">
        <v>8</v>
      </c>
      <c r="D40" s="119">
        <f t="shared" si="5"/>
        <v>1</v>
      </c>
      <c r="E40" s="4">
        <f t="shared" si="1"/>
        <v>1</v>
      </c>
    </row>
  </sheetData>
  <sheetProtection sheet="1"/>
  <phoneticPr fontId="4" type="noConversion"/>
  <pageMargins left="0.78740157499999996" right="0.78740157499999996" top="0.984251969" bottom="0.984251969" header="0.4921259845" footer="0.4921259845"/>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7">
    <tabColor indexed="10"/>
  </sheetPr>
  <dimension ref="A1:I31"/>
  <sheetViews>
    <sheetView view="pageBreakPreview" zoomScaleNormal="100" zoomScaleSheetLayoutView="100" workbookViewId="0">
      <selection activeCell="B35" sqref="B35"/>
    </sheetView>
  </sheetViews>
  <sheetFormatPr baseColWidth="10" defaultRowHeight="12.75" x14ac:dyDescent="0.2"/>
  <cols>
    <col min="1" max="1" width="3.140625" customWidth="1"/>
    <col min="2" max="2" width="73.7109375" bestFit="1" customWidth="1"/>
    <col min="3" max="7" width="10.7109375" customWidth="1"/>
    <col min="8" max="8" width="14" style="69" customWidth="1"/>
    <col min="9" max="9" width="11.42578125" style="67" customWidth="1"/>
  </cols>
  <sheetData>
    <row r="1" spans="1:9" x14ac:dyDescent="0.2">
      <c r="A1" s="253" t="str">
        <f>Gesamthonorar!A4</f>
        <v>Leistungsbeschreibung zum Los 1 - Architektenvertrag</v>
      </c>
      <c r="B1" s="254"/>
      <c r="C1" s="254"/>
      <c r="D1" s="254"/>
      <c r="E1" s="254"/>
      <c r="F1" s="254"/>
      <c r="G1" s="254"/>
      <c r="H1" s="254"/>
    </row>
    <row r="2" spans="1:9" x14ac:dyDescent="0.2">
      <c r="B2" s="68"/>
    </row>
    <row r="3" spans="1:9" ht="21.75" customHeight="1" x14ac:dyDescent="0.2">
      <c r="A3" s="250" t="str">
        <f>Gesamthonorar!A6</f>
        <v xml:space="preserve">Sanierung der Sporthalle Ludwig-Wolker-Straße in Mülheim an der Ruhr
</v>
      </c>
      <c r="B3" s="251"/>
      <c r="C3" s="251"/>
      <c r="D3" s="251"/>
      <c r="E3" s="251"/>
      <c r="F3" s="251"/>
      <c r="G3" s="251"/>
      <c r="H3" s="252"/>
    </row>
    <row r="5" spans="1:9" x14ac:dyDescent="0.2">
      <c r="A5" s="70" t="s">
        <v>95</v>
      </c>
    </row>
    <row r="7" spans="1:9" ht="25.5" x14ac:dyDescent="0.2">
      <c r="A7" s="3" t="s">
        <v>133</v>
      </c>
      <c r="C7" s="247" t="s">
        <v>96</v>
      </c>
      <c r="D7" s="248"/>
      <c r="E7" s="248"/>
      <c r="F7" s="248"/>
      <c r="G7" s="249"/>
      <c r="H7" s="71" t="s">
        <v>97</v>
      </c>
    </row>
    <row r="8" spans="1:9" ht="25.5" x14ac:dyDescent="0.2">
      <c r="A8" t="s">
        <v>98</v>
      </c>
      <c r="B8" t="s">
        <v>99</v>
      </c>
      <c r="C8" s="72" t="s">
        <v>100</v>
      </c>
      <c r="D8" s="72" t="s">
        <v>101</v>
      </c>
      <c r="E8" s="73" t="s">
        <v>102</v>
      </c>
      <c r="F8" s="73" t="s">
        <v>103</v>
      </c>
      <c r="G8" s="74" t="s">
        <v>104</v>
      </c>
      <c r="H8" s="73" t="s">
        <v>105</v>
      </c>
    </row>
    <row r="9" spans="1:9" x14ac:dyDescent="0.2">
      <c r="A9" s="75" t="s">
        <v>14</v>
      </c>
      <c r="B9" s="151" t="s">
        <v>134</v>
      </c>
      <c r="C9" s="152">
        <v>1.2</v>
      </c>
      <c r="D9" s="152">
        <v>2.4</v>
      </c>
      <c r="E9" s="152">
        <v>3.6</v>
      </c>
      <c r="F9" s="152">
        <v>4.8</v>
      </c>
      <c r="G9" s="152">
        <v>6</v>
      </c>
      <c r="H9" s="131">
        <v>1.2</v>
      </c>
      <c r="I9" s="67" t="str">
        <f>IF(H9&gt;5,"!!!","")</f>
        <v/>
      </c>
    </row>
    <row r="10" spans="1:9" x14ac:dyDescent="0.2">
      <c r="A10" s="75" t="s">
        <v>18</v>
      </c>
      <c r="B10" s="151" t="s">
        <v>139</v>
      </c>
      <c r="C10" s="152">
        <v>1.8</v>
      </c>
      <c r="D10" s="152">
        <v>3.6</v>
      </c>
      <c r="E10" s="152">
        <v>4.5</v>
      </c>
      <c r="F10" s="152">
        <v>7.2</v>
      </c>
      <c r="G10" s="152">
        <v>9</v>
      </c>
      <c r="H10" s="131">
        <v>4.5</v>
      </c>
      <c r="I10" s="67" t="str">
        <f>IF(H10&gt;5,"!!!","")</f>
        <v/>
      </c>
    </row>
    <row r="11" spans="1:9" x14ac:dyDescent="0.2">
      <c r="A11" s="75" t="s">
        <v>20</v>
      </c>
      <c r="B11" s="151" t="s">
        <v>135</v>
      </c>
      <c r="C11" s="152">
        <v>1.8</v>
      </c>
      <c r="D11" s="152">
        <v>3.6</v>
      </c>
      <c r="E11" s="152">
        <v>4.5</v>
      </c>
      <c r="F11" s="152">
        <v>7.2</v>
      </c>
      <c r="G11" s="152">
        <v>9</v>
      </c>
      <c r="H11" s="131">
        <v>4.5</v>
      </c>
      <c r="I11" s="67" t="str">
        <f>IF(H11&gt;15,"!!!","")</f>
        <v/>
      </c>
    </row>
    <row r="12" spans="1:9" x14ac:dyDescent="0.2">
      <c r="A12" s="75" t="s">
        <v>23</v>
      </c>
      <c r="B12" s="151" t="s">
        <v>136</v>
      </c>
      <c r="C12" s="152">
        <v>1.2</v>
      </c>
      <c r="D12" s="152">
        <v>2.4</v>
      </c>
      <c r="E12" s="152">
        <v>3.6</v>
      </c>
      <c r="F12" s="152">
        <v>4.8</v>
      </c>
      <c r="G12" s="152">
        <v>6</v>
      </c>
      <c r="H12" s="131">
        <v>3.6</v>
      </c>
      <c r="I12" s="67" t="str">
        <f>IF(H12&gt;10,"!!!","")</f>
        <v/>
      </c>
    </row>
    <row r="13" spans="1:9" x14ac:dyDescent="0.2">
      <c r="A13" s="75" t="s">
        <v>26</v>
      </c>
      <c r="B13" s="151" t="s">
        <v>137</v>
      </c>
      <c r="C13" s="152">
        <v>1.2</v>
      </c>
      <c r="D13" s="152">
        <v>2.4</v>
      </c>
      <c r="E13" s="152">
        <v>3.6</v>
      </c>
      <c r="F13" s="152">
        <v>4.8</v>
      </c>
      <c r="G13" s="152">
        <v>6</v>
      </c>
      <c r="H13" s="131">
        <v>4.8</v>
      </c>
      <c r="I13" s="67" t="str">
        <f>IF(H13&gt;5,"!!!","")</f>
        <v/>
      </c>
    </row>
    <row r="14" spans="1:9" x14ac:dyDescent="0.2">
      <c r="A14" s="75" t="s">
        <v>29</v>
      </c>
      <c r="B14" s="151" t="s">
        <v>138</v>
      </c>
      <c r="C14" s="152">
        <v>1.2</v>
      </c>
      <c r="D14" s="152">
        <v>2.4</v>
      </c>
      <c r="E14" s="152">
        <v>3.6</v>
      </c>
      <c r="F14" s="152">
        <v>4.8</v>
      </c>
      <c r="G14" s="152">
        <v>6</v>
      </c>
      <c r="H14" s="131">
        <v>4.8</v>
      </c>
    </row>
    <row r="15" spans="1:9" x14ac:dyDescent="0.2">
      <c r="G15" s="76" t="s">
        <v>106</v>
      </c>
      <c r="H15" s="132">
        <f>SUM(H9:H14)</f>
        <v>23.4</v>
      </c>
      <c r="I15" s="67" t="str">
        <f>IF(H15&gt;40,"!!!","")</f>
        <v/>
      </c>
    </row>
    <row r="16" spans="1:9" ht="13.5" thickBot="1" x14ac:dyDescent="0.25">
      <c r="B16" s="255" t="s">
        <v>200</v>
      </c>
      <c r="C16" s="244"/>
      <c r="D16" s="244"/>
      <c r="E16" s="244"/>
      <c r="F16" s="212"/>
      <c r="G16" s="68"/>
      <c r="H16" s="77"/>
    </row>
    <row r="17" spans="1:8" ht="13.5" thickBot="1" x14ac:dyDescent="0.25">
      <c r="B17" s="256"/>
      <c r="C17" s="256"/>
      <c r="D17" s="256"/>
      <c r="E17" s="256"/>
      <c r="F17" s="213"/>
      <c r="G17" s="202" t="str">
        <f>VLOOKUP(H15,'Berechnung 1'!A1:C40,3)</f>
        <v>III</v>
      </c>
      <c r="H17" s="203" t="str">
        <f>VLOOKUP(H15,'Berechnung 1'!A1:C40,2)</f>
        <v>75%</v>
      </c>
    </row>
    <row r="19" spans="1:8" x14ac:dyDescent="0.2">
      <c r="B19" t="s">
        <v>107</v>
      </c>
    </row>
    <row r="20" spans="1:8" x14ac:dyDescent="0.2">
      <c r="B20" t="s">
        <v>108</v>
      </c>
    </row>
    <row r="22" spans="1:8" x14ac:dyDescent="0.2">
      <c r="B22" t="s">
        <v>109</v>
      </c>
    </row>
    <row r="23" spans="1:8" x14ac:dyDescent="0.2">
      <c r="B23" s="153" t="s">
        <v>140</v>
      </c>
    </row>
    <row r="24" spans="1:8" x14ac:dyDescent="0.2">
      <c r="B24" s="153" t="s">
        <v>141</v>
      </c>
    </row>
    <row r="25" spans="1:8" x14ac:dyDescent="0.2">
      <c r="B25" s="153" t="s">
        <v>142</v>
      </c>
    </row>
    <row r="26" spans="1:8" x14ac:dyDescent="0.2">
      <c r="B26" s="153" t="s">
        <v>143</v>
      </c>
    </row>
    <row r="28" spans="1:8" x14ac:dyDescent="0.2">
      <c r="B28" s="68" t="s">
        <v>130</v>
      </c>
      <c r="C28" s="133"/>
      <c r="D28" t="s">
        <v>83</v>
      </c>
    </row>
    <row r="29" spans="1:8" x14ac:dyDescent="0.2">
      <c r="A29" s="78"/>
      <c r="B29" s="78"/>
      <c r="C29" s="134"/>
      <c r="D29" s="78" t="s">
        <v>131</v>
      </c>
      <c r="E29" s="78"/>
      <c r="F29" s="78"/>
      <c r="G29" s="78"/>
      <c r="H29" s="79"/>
    </row>
    <row r="30" spans="1:8" x14ac:dyDescent="0.2">
      <c r="A30" s="154"/>
      <c r="B30" s="154"/>
      <c r="C30" s="154"/>
      <c r="D30" s="154"/>
      <c r="E30" s="154"/>
      <c r="F30" s="154"/>
      <c r="G30" s="154"/>
      <c r="H30" s="155"/>
    </row>
    <row r="31" spans="1:8" x14ac:dyDescent="0.2">
      <c r="A31" s="154"/>
      <c r="B31" s="154"/>
      <c r="C31" s="154"/>
      <c r="D31" s="154"/>
      <c r="E31" s="154"/>
      <c r="F31" s="154"/>
      <c r="G31" s="154"/>
      <c r="H31" s="155"/>
    </row>
  </sheetData>
  <mergeCells count="4">
    <mergeCell ref="C7:G7"/>
    <mergeCell ref="A3:H3"/>
    <mergeCell ref="A1:H1"/>
    <mergeCell ref="B16:E17"/>
  </mergeCells>
  <phoneticPr fontId="4" type="noConversion"/>
  <pageMargins left="0.25" right="0.25" top="0.75" bottom="0.75" header="0.3" footer="0.3"/>
  <pageSetup paperSize="9" orientation="landscape" r:id="rId1"/>
  <headerFooter alignWithMargins="0">
    <oddHeader>&amp;C&amp;A</oddHeader>
    <oddFooter>&amp;L&amp;D&amp;CSeite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
    <tabColor indexed="50"/>
  </sheetPr>
  <dimension ref="A1:E20"/>
  <sheetViews>
    <sheetView view="pageBreakPreview" zoomScaleNormal="100" zoomScaleSheetLayoutView="100" workbookViewId="0">
      <selection activeCell="H14" sqref="H14"/>
    </sheetView>
  </sheetViews>
  <sheetFormatPr baseColWidth="10" defaultColWidth="11.42578125" defaultRowHeight="12.75" x14ac:dyDescent="0.2"/>
  <cols>
    <col min="1" max="1" width="4.7109375" style="23" customWidth="1"/>
    <col min="2" max="2" width="52.42578125" style="5" customWidth="1"/>
    <col min="3" max="3" width="11.42578125" style="24"/>
    <col min="4" max="4" width="11" style="5" customWidth="1"/>
    <col min="5" max="5" width="10.7109375" style="5" customWidth="1"/>
    <col min="6" max="6" width="11.140625" style="5" customWidth="1"/>
    <col min="7" max="16384" width="11.42578125" style="5"/>
  </cols>
  <sheetData>
    <row r="1" spans="1:5" ht="15" x14ac:dyDescent="0.2">
      <c r="A1" s="234" t="str">
        <f>Gesamthonorar!A4</f>
        <v>Leistungsbeschreibung zum Los 1 - Architektenvertrag</v>
      </c>
      <c r="B1" s="235"/>
      <c r="C1" s="235"/>
      <c r="D1" s="235"/>
      <c r="E1" s="236"/>
    </row>
    <row r="2" spans="1:5" x14ac:dyDescent="0.2">
      <c r="B2" s="80"/>
    </row>
    <row r="3" spans="1:5" ht="42.75" customHeight="1" x14ac:dyDescent="0.2">
      <c r="A3" s="267" t="s">
        <v>144</v>
      </c>
      <c r="B3" s="268"/>
      <c r="C3" s="268"/>
      <c r="D3" s="268"/>
      <c r="E3" s="269"/>
    </row>
    <row r="4" spans="1:5" ht="15" x14ac:dyDescent="0.2">
      <c r="A4" s="258" t="str">
        <f>Gesamthonorar!A6</f>
        <v xml:space="preserve">Sanierung der Sporthalle Ludwig-Wolker-Straße in Mülheim an der Ruhr
</v>
      </c>
      <c r="B4" s="259"/>
      <c r="C4" s="259"/>
      <c r="D4" s="259"/>
      <c r="E4" s="260"/>
    </row>
    <row r="5" spans="1:5" x14ac:dyDescent="0.2">
      <c r="A5" s="261"/>
      <c r="B5" s="262"/>
      <c r="C5" s="262"/>
      <c r="D5" s="262"/>
      <c r="E5" s="263"/>
    </row>
    <row r="6" spans="1:5" ht="24" customHeight="1" x14ac:dyDescent="0.2">
      <c r="A6" s="266" t="s">
        <v>9</v>
      </c>
      <c r="B6" s="266"/>
      <c r="C6" s="264" t="s">
        <v>10</v>
      </c>
      <c r="D6" s="265" t="s">
        <v>11</v>
      </c>
      <c r="E6" s="265"/>
    </row>
    <row r="7" spans="1:5" ht="11.25" customHeight="1" x14ac:dyDescent="0.2">
      <c r="A7" s="266"/>
      <c r="B7" s="266"/>
      <c r="C7" s="264"/>
      <c r="D7" s="6" t="s">
        <v>12</v>
      </c>
      <c r="E7" s="6" t="s">
        <v>13</v>
      </c>
    </row>
    <row r="8" spans="1:5" ht="12.75" customHeight="1" x14ac:dyDescent="0.2">
      <c r="A8" s="7"/>
      <c r="B8" s="8"/>
      <c r="C8" s="9"/>
      <c r="D8" s="10"/>
      <c r="E8" s="11"/>
    </row>
    <row r="9" spans="1:5" s="14" customFormat="1" ht="15.75" x14ac:dyDescent="0.2">
      <c r="A9" s="12" t="s">
        <v>14</v>
      </c>
      <c r="B9" s="34" t="s">
        <v>15</v>
      </c>
      <c r="C9" s="13"/>
      <c r="E9" s="15"/>
    </row>
    <row r="10" spans="1:5" s="14" customFormat="1" ht="9.9499999999999993" customHeight="1" x14ac:dyDescent="0.2">
      <c r="A10" s="16"/>
      <c r="B10" s="34"/>
      <c r="C10" s="13"/>
      <c r="E10" s="17"/>
    </row>
    <row r="11" spans="1:5" ht="25.5" x14ac:dyDescent="0.2">
      <c r="A11" s="44" t="s">
        <v>60</v>
      </c>
      <c r="B11" s="193" t="s">
        <v>145</v>
      </c>
      <c r="C11" s="18">
        <v>0.75</v>
      </c>
      <c r="D11" s="189"/>
      <c r="E11" s="20">
        <v>0</v>
      </c>
    </row>
    <row r="12" spans="1:5" ht="15.75" x14ac:dyDescent="0.2">
      <c r="A12" s="44" t="s">
        <v>61</v>
      </c>
      <c r="B12" s="193" t="s">
        <v>66</v>
      </c>
      <c r="C12" s="18">
        <v>0.1</v>
      </c>
      <c r="D12" s="190"/>
      <c r="E12" s="20">
        <v>0</v>
      </c>
    </row>
    <row r="13" spans="1:5" ht="15.75" x14ac:dyDescent="0.2">
      <c r="A13" s="44" t="s">
        <v>62</v>
      </c>
      <c r="B13" s="193" t="s">
        <v>146</v>
      </c>
      <c r="C13" s="18">
        <v>0.75</v>
      </c>
      <c r="D13" s="190"/>
      <c r="E13" s="20">
        <v>0</v>
      </c>
    </row>
    <row r="14" spans="1:5" ht="25.5" x14ac:dyDescent="0.2">
      <c r="A14" s="48" t="s">
        <v>63</v>
      </c>
      <c r="B14" s="194" t="s">
        <v>147</v>
      </c>
      <c r="C14" s="21">
        <v>0.25</v>
      </c>
      <c r="D14" s="191"/>
      <c r="E14" s="20">
        <v>0</v>
      </c>
    </row>
    <row r="15" spans="1:5" ht="25.5" x14ac:dyDescent="0.2">
      <c r="A15" s="44" t="s">
        <v>64</v>
      </c>
      <c r="B15" s="193" t="s">
        <v>74</v>
      </c>
      <c r="C15" s="46">
        <v>0.15</v>
      </c>
      <c r="D15" s="192"/>
      <c r="E15" s="47">
        <v>0</v>
      </c>
    </row>
    <row r="16" spans="1:5" s="22" customFormat="1" ht="25.5" customHeight="1" x14ac:dyDescent="0.2">
      <c r="A16" s="257" t="s">
        <v>16</v>
      </c>
      <c r="B16" s="257"/>
      <c r="C16" s="18">
        <f>SUM(C11:C15)</f>
        <v>2</v>
      </c>
      <c r="D16" s="138">
        <f>SUM(D11:D15)</f>
        <v>0</v>
      </c>
      <c r="E16" s="20">
        <f>SUM(E11:E15)</f>
        <v>0</v>
      </c>
    </row>
    <row r="17" spans="1:3" x14ac:dyDescent="0.2">
      <c r="B17" s="5" t="s">
        <v>17</v>
      </c>
    </row>
    <row r="18" spans="1:3" x14ac:dyDescent="0.2">
      <c r="A18" s="133"/>
      <c r="B18" t="s">
        <v>83</v>
      </c>
      <c r="C18" s="45"/>
    </row>
    <row r="19" spans="1:3" x14ac:dyDescent="0.2">
      <c r="A19" s="139"/>
      <c r="B19" t="s">
        <v>131</v>
      </c>
    </row>
    <row r="20" spans="1:3" x14ac:dyDescent="0.2">
      <c r="A20" s="226" t="s">
        <v>251</v>
      </c>
      <c r="B20" s="225" t="s">
        <v>250</v>
      </c>
    </row>
  </sheetData>
  <mergeCells count="8">
    <mergeCell ref="A16:B16"/>
    <mergeCell ref="A4:E4"/>
    <mergeCell ref="A1:E1"/>
    <mergeCell ref="A5:E5"/>
    <mergeCell ref="C6:C7"/>
    <mergeCell ref="D6:E6"/>
    <mergeCell ref="A6:B7"/>
    <mergeCell ref="A3:E3"/>
  </mergeCells>
  <phoneticPr fontId="4" type="noConversion"/>
  <pageMargins left="0.79" right="0.43"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tabColor indexed="50"/>
    <pageSetUpPr fitToPage="1"/>
  </sheetPr>
  <dimension ref="A1:G24"/>
  <sheetViews>
    <sheetView view="pageBreakPreview" topLeftCell="A6" zoomScaleNormal="100" zoomScaleSheetLayoutView="100" workbookViewId="0">
      <selection activeCell="B17" sqref="B17"/>
    </sheetView>
  </sheetViews>
  <sheetFormatPr baseColWidth="10" defaultColWidth="11.42578125" defaultRowHeight="12.75" x14ac:dyDescent="0.2"/>
  <cols>
    <col min="1" max="1" width="4.7109375" style="23" customWidth="1"/>
    <col min="2" max="2" width="52.42578125" style="5" customWidth="1"/>
    <col min="3" max="3" width="11.42578125" style="24"/>
    <col min="4" max="4" width="11" style="5" customWidth="1"/>
    <col min="5" max="5" width="10.7109375" style="5" customWidth="1"/>
    <col min="6" max="6" width="11.42578125" style="5"/>
    <col min="7" max="7" width="25.7109375" style="5" customWidth="1"/>
    <col min="8" max="16384" width="11.42578125" style="5"/>
  </cols>
  <sheetData>
    <row r="1" spans="1:7" ht="15" x14ac:dyDescent="0.2">
      <c r="A1" s="234" t="str">
        <f>Gesamthonorar!A4</f>
        <v>Leistungsbeschreibung zum Los 1 - Architektenvertrag</v>
      </c>
      <c r="B1" s="235"/>
      <c r="C1" s="235"/>
      <c r="D1" s="235"/>
      <c r="E1" s="236"/>
    </row>
    <row r="2" spans="1:7" x14ac:dyDescent="0.2">
      <c r="B2" s="80"/>
    </row>
    <row r="3" spans="1:7" ht="42.75" customHeight="1" x14ac:dyDescent="0.2">
      <c r="A3" s="267" t="s">
        <v>144</v>
      </c>
      <c r="B3" s="268"/>
      <c r="C3" s="268"/>
      <c r="D3" s="268"/>
      <c r="E3" s="269"/>
    </row>
    <row r="4" spans="1:7" ht="15" x14ac:dyDescent="0.2">
      <c r="A4" s="258" t="str">
        <f>Gesamthonorar!A6</f>
        <v xml:space="preserve">Sanierung der Sporthalle Ludwig-Wolker-Straße in Mülheim an der Ruhr
</v>
      </c>
      <c r="B4" s="259"/>
      <c r="C4" s="259"/>
      <c r="D4" s="259"/>
      <c r="E4" s="260"/>
    </row>
    <row r="5" spans="1:7" x14ac:dyDescent="0.2">
      <c r="A5" s="261"/>
      <c r="B5" s="262"/>
      <c r="C5" s="262"/>
      <c r="D5" s="262"/>
      <c r="E5" s="263"/>
    </row>
    <row r="6" spans="1:7" ht="24" customHeight="1" x14ac:dyDescent="0.2">
      <c r="A6" s="266" t="s">
        <v>9</v>
      </c>
      <c r="B6" s="266"/>
      <c r="C6" s="264" t="s">
        <v>10</v>
      </c>
      <c r="D6" s="265" t="s">
        <v>11</v>
      </c>
      <c r="E6" s="265"/>
    </row>
    <row r="7" spans="1:7" ht="11.25" customHeight="1" x14ac:dyDescent="0.2">
      <c r="A7" s="272"/>
      <c r="B7" s="272"/>
      <c r="C7" s="271"/>
      <c r="D7" s="25" t="s">
        <v>12</v>
      </c>
      <c r="E7" s="25" t="s">
        <v>13</v>
      </c>
    </row>
    <row r="8" spans="1:7" ht="12.75" customHeight="1" x14ac:dyDescent="0.2">
      <c r="A8" s="7"/>
      <c r="B8" s="8"/>
      <c r="C8" s="26"/>
      <c r="D8" s="27"/>
      <c r="E8" s="11"/>
    </row>
    <row r="9" spans="1:7" s="14" customFormat="1" ht="47.25" customHeight="1" x14ac:dyDescent="0.2">
      <c r="A9" s="12" t="s">
        <v>18</v>
      </c>
      <c r="B9" s="270" t="s">
        <v>157</v>
      </c>
      <c r="C9" s="270"/>
      <c r="E9" s="15"/>
    </row>
    <row r="10" spans="1:7" s="14" customFormat="1" ht="9.9499999999999993" customHeight="1" x14ac:dyDescent="0.2">
      <c r="A10" s="28"/>
      <c r="B10" s="140"/>
      <c r="C10" s="29"/>
      <c r="D10" s="30"/>
      <c r="E10" s="17"/>
    </row>
    <row r="11" spans="1:7" ht="28.15" customHeight="1" x14ac:dyDescent="0.2">
      <c r="A11" s="44" t="s">
        <v>60</v>
      </c>
      <c r="B11" s="193" t="s">
        <v>149</v>
      </c>
      <c r="C11" s="18">
        <v>0.5</v>
      </c>
      <c r="D11" s="189"/>
      <c r="E11" s="20">
        <v>0</v>
      </c>
      <c r="G11" s="23"/>
    </row>
    <row r="12" spans="1:7" ht="15" customHeight="1" x14ac:dyDescent="0.2">
      <c r="A12" s="44" t="s">
        <v>61</v>
      </c>
      <c r="B12" s="193" t="s">
        <v>150</v>
      </c>
      <c r="C12" s="18">
        <v>0.1</v>
      </c>
      <c r="D12" s="195"/>
      <c r="E12" s="20">
        <v>0</v>
      </c>
      <c r="G12" s="23"/>
    </row>
    <row r="13" spans="1:7" ht="44.45" customHeight="1" x14ac:dyDescent="0.2">
      <c r="A13" s="48" t="s">
        <v>62</v>
      </c>
      <c r="B13" s="194" t="s">
        <v>151</v>
      </c>
      <c r="C13" s="21">
        <v>3</v>
      </c>
      <c r="D13" s="196"/>
      <c r="E13" s="157">
        <v>0</v>
      </c>
    </row>
    <row r="14" spans="1:7" ht="76.150000000000006" customHeight="1" x14ac:dyDescent="0.2">
      <c r="A14" s="44" t="s">
        <v>63</v>
      </c>
      <c r="B14" s="193" t="s">
        <v>152</v>
      </c>
      <c r="C14" s="31">
        <v>0.85</v>
      </c>
      <c r="D14" s="197"/>
      <c r="E14" s="32">
        <v>0</v>
      </c>
    </row>
    <row r="15" spans="1:7" ht="51" x14ac:dyDescent="0.2">
      <c r="A15" s="44" t="s">
        <v>64</v>
      </c>
      <c r="B15" s="193" t="s">
        <v>153</v>
      </c>
      <c r="C15" s="18">
        <v>0.5</v>
      </c>
      <c r="D15" s="189"/>
      <c r="E15" s="20">
        <v>0</v>
      </c>
    </row>
    <row r="16" spans="1:7" ht="15.75" x14ac:dyDescent="0.2">
      <c r="A16" s="44" t="s">
        <v>65</v>
      </c>
      <c r="B16" s="193" t="s">
        <v>154</v>
      </c>
      <c r="C16" s="18">
        <v>0.3</v>
      </c>
      <c r="D16" s="195"/>
      <c r="E16" s="20">
        <v>0</v>
      </c>
    </row>
    <row r="17" spans="1:5" ht="25.5" x14ac:dyDescent="0.2">
      <c r="A17" s="44" t="s">
        <v>67</v>
      </c>
      <c r="B17" s="193" t="s">
        <v>155</v>
      </c>
      <c r="C17" s="18">
        <v>1</v>
      </c>
      <c r="D17" s="195"/>
      <c r="E17" s="20">
        <v>0</v>
      </c>
    </row>
    <row r="18" spans="1:5" ht="30.75" customHeight="1" x14ac:dyDescent="0.2">
      <c r="A18" s="44" t="s">
        <v>68</v>
      </c>
      <c r="B18" s="193" t="s">
        <v>156</v>
      </c>
      <c r="C18" s="18">
        <v>0.5</v>
      </c>
      <c r="D18" s="195"/>
      <c r="E18" s="20">
        <v>0</v>
      </c>
    </row>
    <row r="19" spans="1:5" ht="30" customHeight="1" x14ac:dyDescent="0.2">
      <c r="A19" s="48" t="s">
        <v>69</v>
      </c>
      <c r="B19" s="194" t="s">
        <v>74</v>
      </c>
      <c r="C19" s="18">
        <v>0.25</v>
      </c>
      <c r="D19" s="195"/>
      <c r="E19" s="20">
        <v>0</v>
      </c>
    </row>
    <row r="20" spans="1:5" s="22" customFormat="1" ht="25.5" customHeight="1" x14ac:dyDescent="0.2">
      <c r="A20" s="257" t="s">
        <v>19</v>
      </c>
      <c r="B20" s="257"/>
      <c r="C20" s="18">
        <f>SUM(C11:C19)</f>
        <v>7</v>
      </c>
      <c r="D20" s="138">
        <f>SUM(D11:D19)</f>
        <v>0</v>
      </c>
      <c r="E20" s="20">
        <f>SUM(E11:E19)</f>
        <v>0</v>
      </c>
    </row>
    <row r="21" spans="1:5" x14ac:dyDescent="0.2">
      <c r="B21" s="5" t="s">
        <v>17</v>
      </c>
    </row>
    <row r="22" spans="1:5" x14ac:dyDescent="0.2">
      <c r="A22" s="133"/>
      <c r="B22" t="s">
        <v>83</v>
      </c>
      <c r="C22" s="45"/>
    </row>
    <row r="23" spans="1:5" x14ac:dyDescent="0.2">
      <c r="A23" s="139"/>
      <c r="B23" t="s">
        <v>131</v>
      </c>
    </row>
    <row r="24" spans="1:5" x14ac:dyDescent="0.2">
      <c r="A24" s="226" t="s">
        <v>251</v>
      </c>
      <c r="B24" s="225" t="s">
        <v>250</v>
      </c>
    </row>
  </sheetData>
  <mergeCells count="9">
    <mergeCell ref="A20:B20"/>
    <mergeCell ref="B9:C9"/>
    <mergeCell ref="A1:E1"/>
    <mergeCell ref="A4:E4"/>
    <mergeCell ref="A5:E5"/>
    <mergeCell ref="C6:C7"/>
    <mergeCell ref="D6:E6"/>
    <mergeCell ref="A6:B7"/>
    <mergeCell ref="A3:E3"/>
  </mergeCells>
  <phoneticPr fontId="4" type="noConversion"/>
  <pageMargins left="0.79" right="0.43"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tabColor indexed="50"/>
    <pageSetUpPr fitToPage="1"/>
  </sheetPr>
  <dimension ref="A1:E22"/>
  <sheetViews>
    <sheetView view="pageBreakPreview" topLeftCell="A8" zoomScaleNormal="100" zoomScaleSheetLayoutView="100" workbookViewId="0">
      <selection activeCell="B11" sqref="B11"/>
    </sheetView>
  </sheetViews>
  <sheetFormatPr baseColWidth="10" defaultColWidth="11.42578125" defaultRowHeight="12.75" x14ac:dyDescent="0.2"/>
  <cols>
    <col min="1" max="1" width="4.7109375" style="23" customWidth="1"/>
    <col min="2" max="2" width="52.42578125" style="5" customWidth="1"/>
    <col min="3" max="3" width="11.42578125" style="24"/>
    <col min="4" max="4" width="11" style="5" customWidth="1"/>
    <col min="5" max="5" width="10.7109375" style="5" customWidth="1"/>
    <col min="6" max="16384" width="11.42578125" style="5"/>
  </cols>
  <sheetData>
    <row r="1" spans="1:5" ht="15" x14ac:dyDescent="0.2">
      <c r="A1" s="234" t="str">
        <f>Gesamthonorar!A4</f>
        <v>Leistungsbeschreibung zum Los 1 - Architektenvertrag</v>
      </c>
      <c r="B1" s="235"/>
      <c r="C1" s="235"/>
      <c r="D1" s="235"/>
      <c r="E1" s="236"/>
    </row>
    <row r="2" spans="1:5" x14ac:dyDescent="0.2">
      <c r="B2" s="80"/>
    </row>
    <row r="3" spans="1:5" ht="42.75" customHeight="1" x14ac:dyDescent="0.2">
      <c r="A3" s="267" t="s">
        <v>144</v>
      </c>
      <c r="B3" s="268"/>
      <c r="C3" s="268"/>
      <c r="D3" s="268"/>
      <c r="E3" s="269"/>
    </row>
    <row r="4" spans="1:5" ht="15" x14ac:dyDescent="0.2">
      <c r="A4" s="258" t="str">
        <f>Gesamthonorar!A6</f>
        <v xml:space="preserve">Sanierung der Sporthalle Ludwig-Wolker-Straße in Mülheim an der Ruhr
</v>
      </c>
      <c r="B4" s="259"/>
      <c r="C4" s="259"/>
      <c r="D4" s="259"/>
      <c r="E4" s="260"/>
    </row>
    <row r="5" spans="1:5" x14ac:dyDescent="0.2">
      <c r="A5" s="261"/>
      <c r="B5" s="262"/>
      <c r="C5" s="262"/>
      <c r="D5" s="262"/>
      <c r="E5" s="263"/>
    </row>
    <row r="6" spans="1:5" ht="24" customHeight="1" x14ac:dyDescent="0.2">
      <c r="A6" s="266" t="s">
        <v>9</v>
      </c>
      <c r="B6" s="266"/>
      <c r="C6" s="264" t="s">
        <v>10</v>
      </c>
      <c r="D6" s="265" t="s">
        <v>161</v>
      </c>
      <c r="E6" s="265"/>
    </row>
    <row r="7" spans="1:5" ht="11.25" customHeight="1" x14ac:dyDescent="0.2">
      <c r="A7" s="266"/>
      <c r="B7" s="266"/>
      <c r="C7" s="271"/>
      <c r="D7" s="6" t="s">
        <v>12</v>
      </c>
      <c r="E7" s="6" t="s">
        <v>13</v>
      </c>
    </row>
    <row r="8" spans="1:5" ht="12.75" customHeight="1" x14ac:dyDescent="0.2">
      <c r="A8" s="7"/>
      <c r="B8" s="8"/>
      <c r="C8" s="26"/>
      <c r="D8" s="10"/>
      <c r="E8" s="11"/>
    </row>
    <row r="9" spans="1:5" s="14" customFormat="1" ht="15.75" x14ac:dyDescent="0.2">
      <c r="A9" s="12" t="s">
        <v>20</v>
      </c>
      <c r="B9" s="34" t="s">
        <v>21</v>
      </c>
      <c r="C9" s="13"/>
      <c r="E9" s="15"/>
    </row>
    <row r="10" spans="1:5" s="14" customFormat="1" ht="9.9499999999999993" customHeight="1" x14ac:dyDescent="0.2">
      <c r="A10" s="16"/>
      <c r="B10" s="141"/>
      <c r="C10" s="29"/>
      <c r="E10" s="17"/>
    </row>
    <row r="11" spans="1:5" ht="281.45" customHeight="1" x14ac:dyDescent="0.2">
      <c r="A11" s="44" t="s">
        <v>60</v>
      </c>
      <c r="B11" s="135" t="s">
        <v>234</v>
      </c>
      <c r="C11" s="21">
        <v>11</v>
      </c>
      <c r="D11" s="136"/>
      <c r="E11" s="20">
        <v>0</v>
      </c>
    </row>
    <row r="12" spans="1:5" ht="55.15" customHeight="1" x14ac:dyDescent="0.2">
      <c r="A12" s="44" t="s">
        <v>61</v>
      </c>
      <c r="B12" s="135" t="s">
        <v>235</v>
      </c>
      <c r="C12" s="18">
        <v>1.1499999999999999</v>
      </c>
      <c r="D12" s="136"/>
      <c r="E12" s="20">
        <v>0</v>
      </c>
    </row>
    <row r="13" spans="1:5" ht="27.75" customHeight="1" x14ac:dyDescent="0.2">
      <c r="A13" s="44" t="s">
        <v>62</v>
      </c>
      <c r="B13" s="135" t="s">
        <v>158</v>
      </c>
      <c r="C13" s="18">
        <v>0.4</v>
      </c>
      <c r="D13" s="136"/>
      <c r="E13" s="20">
        <v>0</v>
      </c>
    </row>
    <row r="14" spans="1:5" ht="41.25" customHeight="1" x14ac:dyDescent="0.2">
      <c r="A14" s="44" t="s">
        <v>63</v>
      </c>
      <c r="B14" s="135" t="s">
        <v>159</v>
      </c>
      <c r="C14" s="18">
        <v>0.2</v>
      </c>
      <c r="D14" s="136"/>
      <c r="E14" s="20">
        <v>0</v>
      </c>
    </row>
    <row r="15" spans="1:5" ht="51" x14ac:dyDescent="0.2">
      <c r="A15" s="44" t="s">
        <v>64</v>
      </c>
      <c r="B15" s="135" t="s">
        <v>237</v>
      </c>
      <c r="C15" s="31">
        <v>1.25</v>
      </c>
      <c r="D15" s="136"/>
      <c r="E15" s="32">
        <v>0</v>
      </c>
    </row>
    <row r="16" spans="1:5" ht="49.15" customHeight="1" x14ac:dyDescent="0.2">
      <c r="A16" s="44" t="s">
        <v>65</v>
      </c>
      <c r="B16" s="135" t="s">
        <v>236</v>
      </c>
      <c r="C16" s="18">
        <v>0.35</v>
      </c>
      <c r="D16" s="156"/>
      <c r="E16" s="32">
        <v>0</v>
      </c>
    </row>
    <row r="17" spans="1:5" ht="25.5" x14ac:dyDescent="0.2">
      <c r="A17" s="44" t="s">
        <v>67</v>
      </c>
      <c r="B17" s="135" t="s">
        <v>74</v>
      </c>
      <c r="C17" s="18">
        <v>0.65</v>
      </c>
      <c r="D17" s="136"/>
      <c r="E17" s="20">
        <v>0</v>
      </c>
    </row>
    <row r="18" spans="1:5" s="22" customFormat="1" ht="25.5" customHeight="1" x14ac:dyDescent="0.2">
      <c r="A18" s="257" t="s">
        <v>22</v>
      </c>
      <c r="B18" s="257"/>
      <c r="C18" s="189">
        <f>SUM(C11:C17)</f>
        <v>15</v>
      </c>
      <c r="D18" s="138">
        <f>SUM(D11:D17)</f>
        <v>0</v>
      </c>
      <c r="E18" s="20">
        <f>SUM(E11:E17)</f>
        <v>0</v>
      </c>
    </row>
    <row r="19" spans="1:5" x14ac:dyDescent="0.2">
      <c r="B19" s="5" t="s">
        <v>17</v>
      </c>
    </row>
    <row r="20" spans="1:5" x14ac:dyDescent="0.2">
      <c r="A20" s="133"/>
      <c r="B20" t="s">
        <v>83</v>
      </c>
      <c r="C20" s="45"/>
    </row>
    <row r="21" spans="1:5" x14ac:dyDescent="0.2">
      <c r="A21" s="139"/>
      <c r="B21" t="s">
        <v>131</v>
      </c>
    </row>
    <row r="22" spans="1:5" x14ac:dyDescent="0.2">
      <c r="A22" s="226" t="s">
        <v>251</v>
      </c>
      <c r="B22" s="225" t="s">
        <v>250</v>
      </c>
    </row>
  </sheetData>
  <mergeCells count="8">
    <mergeCell ref="A18:B18"/>
    <mergeCell ref="A3:E3"/>
    <mergeCell ref="A1:E1"/>
    <mergeCell ref="A4:E4"/>
    <mergeCell ref="A5:E5"/>
    <mergeCell ref="C6:C7"/>
    <mergeCell ref="D6:E6"/>
    <mergeCell ref="A6:B7"/>
  </mergeCells>
  <phoneticPr fontId="4" type="noConversion"/>
  <pageMargins left="0.79" right="0.43" top="0.984251969" bottom="0.984251969" header="0.4921259845" footer="0.4921259845"/>
  <pageSetup paperSize="9" scale="9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tabColor indexed="50"/>
    <pageSetUpPr fitToPage="1"/>
  </sheetPr>
  <dimension ref="A1:G18"/>
  <sheetViews>
    <sheetView view="pageBreakPreview" topLeftCell="A5" zoomScaleNormal="100" zoomScaleSheetLayoutView="100" workbookViewId="0">
      <selection activeCell="A16" sqref="A16:B18"/>
    </sheetView>
  </sheetViews>
  <sheetFormatPr baseColWidth="10" defaultColWidth="11.42578125" defaultRowHeight="12.75" x14ac:dyDescent="0.2"/>
  <cols>
    <col min="1" max="1" width="4.7109375" style="23" customWidth="1"/>
    <col min="2" max="2" width="52.42578125" style="5" customWidth="1"/>
    <col min="3" max="3" width="11.42578125" style="24"/>
    <col min="4" max="4" width="11" style="5" customWidth="1"/>
    <col min="5" max="5" width="10.7109375" style="5" customWidth="1"/>
    <col min="6" max="6" width="11.42578125" style="5"/>
    <col min="7" max="7" width="25.7109375" style="5" customWidth="1"/>
    <col min="8" max="16384" width="11.42578125" style="5"/>
  </cols>
  <sheetData>
    <row r="1" spans="1:7" ht="15" x14ac:dyDescent="0.2">
      <c r="A1" s="234" t="str">
        <f>Gesamthonorar!A4</f>
        <v>Leistungsbeschreibung zum Los 1 - Architektenvertrag</v>
      </c>
      <c r="B1" s="235"/>
      <c r="C1" s="235"/>
      <c r="D1" s="235"/>
      <c r="E1" s="236"/>
    </row>
    <row r="2" spans="1:7" x14ac:dyDescent="0.2">
      <c r="B2" s="80"/>
    </row>
    <row r="3" spans="1:7" ht="42.75" customHeight="1" x14ac:dyDescent="0.2">
      <c r="A3" s="267" t="s">
        <v>144</v>
      </c>
      <c r="B3" s="268"/>
      <c r="C3" s="268"/>
      <c r="D3" s="268"/>
      <c r="E3" s="269"/>
    </row>
    <row r="4" spans="1:7" ht="15" x14ac:dyDescent="0.2">
      <c r="A4" s="258" t="str">
        <f>Gesamthonorar!A6</f>
        <v xml:space="preserve">Sanierung der Sporthalle Ludwig-Wolker-Straße in Mülheim an der Ruhr
</v>
      </c>
      <c r="B4" s="259"/>
      <c r="C4" s="259"/>
      <c r="D4" s="259"/>
      <c r="E4" s="260"/>
    </row>
    <row r="5" spans="1:7" x14ac:dyDescent="0.2">
      <c r="A5" s="261"/>
      <c r="B5" s="262"/>
      <c r="C5" s="262"/>
      <c r="D5" s="262"/>
      <c r="E5" s="263"/>
    </row>
    <row r="6" spans="1:7" ht="24" customHeight="1" x14ac:dyDescent="0.2">
      <c r="A6" s="266" t="s">
        <v>9</v>
      </c>
      <c r="B6" s="266"/>
      <c r="C6" s="264" t="s">
        <v>10</v>
      </c>
      <c r="D6" s="265" t="s">
        <v>11</v>
      </c>
      <c r="E6" s="265"/>
    </row>
    <row r="7" spans="1:7" ht="11.25" customHeight="1" x14ac:dyDescent="0.2">
      <c r="A7" s="266"/>
      <c r="B7" s="266"/>
      <c r="C7" s="271"/>
      <c r="D7" s="6" t="s">
        <v>12</v>
      </c>
      <c r="E7" s="6" t="s">
        <v>13</v>
      </c>
    </row>
    <row r="8" spans="1:7" ht="12.75" customHeight="1" x14ac:dyDescent="0.2">
      <c r="A8" s="7"/>
      <c r="B8" s="8"/>
      <c r="C8" s="26"/>
      <c r="D8" s="10"/>
      <c r="E8" s="11"/>
    </row>
    <row r="9" spans="1:7" s="14" customFormat="1" ht="15.75" x14ac:dyDescent="0.2">
      <c r="A9" s="12" t="s">
        <v>23</v>
      </c>
      <c r="B9" s="34" t="s">
        <v>24</v>
      </c>
      <c r="C9" s="13"/>
      <c r="E9" s="15"/>
    </row>
    <row r="10" spans="1:7" s="14" customFormat="1" ht="9.9499999999999993" customHeight="1" x14ac:dyDescent="0.2">
      <c r="A10" s="16"/>
      <c r="B10" s="33"/>
      <c r="C10" s="29"/>
      <c r="E10" s="17"/>
    </row>
    <row r="11" spans="1:7" ht="155.44999999999999" customHeight="1" x14ac:dyDescent="0.2">
      <c r="A11" s="44" t="s">
        <v>60</v>
      </c>
      <c r="B11" s="135" t="s">
        <v>238</v>
      </c>
      <c r="C11" s="18">
        <v>2.5</v>
      </c>
      <c r="D11" s="136">
        <v>0</v>
      </c>
      <c r="E11" s="20">
        <v>0</v>
      </c>
      <c r="G11" s="23"/>
    </row>
    <row r="12" spans="1:7" ht="40.5" customHeight="1" x14ac:dyDescent="0.2">
      <c r="A12" s="44" t="s">
        <v>61</v>
      </c>
      <c r="B12" s="50" t="s">
        <v>162</v>
      </c>
      <c r="C12" s="18">
        <v>0.25</v>
      </c>
      <c r="D12" s="136">
        <v>0</v>
      </c>
      <c r="E12" s="20">
        <v>0</v>
      </c>
    </row>
    <row r="13" spans="1:7" ht="41.25" customHeight="1" x14ac:dyDescent="0.2">
      <c r="A13" s="48" t="s">
        <v>62</v>
      </c>
      <c r="B13" s="49" t="s">
        <v>163</v>
      </c>
      <c r="C13" s="21">
        <v>0.25</v>
      </c>
      <c r="D13" s="156">
        <v>0</v>
      </c>
      <c r="E13" s="157">
        <v>0</v>
      </c>
    </row>
    <row r="14" spans="1:7" s="22" customFormat="1" ht="25.5" customHeight="1" x14ac:dyDescent="0.2">
      <c r="A14" s="273" t="s">
        <v>25</v>
      </c>
      <c r="B14" s="274"/>
      <c r="C14" s="18">
        <f>SUM(C11:C13)</f>
        <v>3</v>
      </c>
      <c r="D14" s="136">
        <v>0</v>
      </c>
      <c r="E14" s="20">
        <f>SUM(E11:E13)</f>
        <v>0</v>
      </c>
    </row>
    <row r="15" spans="1:7" x14ac:dyDescent="0.2">
      <c r="B15" s="5" t="s">
        <v>17</v>
      </c>
    </row>
    <row r="16" spans="1:7" x14ac:dyDescent="0.2">
      <c r="A16" s="133"/>
      <c r="B16" t="s">
        <v>83</v>
      </c>
      <c r="C16" s="45"/>
    </row>
    <row r="17" spans="1:2" x14ac:dyDescent="0.2">
      <c r="A17" s="139"/>
      <c r="B17" t="s">
        <v>131</v>
      </c>
    </row>
    <row r="18" spans="1:2" x14ac:dyDescent="0.2">
      <c r="A18" s="226" t="s">
        <v>251</v>
      </c>
      <c r="B18" s="225" t="s">
        <v>250</v>
      </c>
    </row>
  </sheetData>
  <mergeCells count="8">
    <mergeCell ref="A14:B14"/>
    <mergeCell ref="A1:E1"/>
    <mergeCell ref="A4:E4"/>
    <mergeCell ref="A5:E5"/>
    <mergeCell ref="C6:C7"/>
    <mergeCell ref="D6:E6"/>
    <mergeCell ref="A6:B7"/>
    <mergeCell ref="A3:E3"/>
  </mergeCells>
  <phoneticPr fontId="4" type="noConversion"/>
  <pageMargins left="0.79" right="0.43"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5">
    <tabColor indexed="50"/>
    <pageSetUpPr fitToPage="1"/>
  </sheetPr>
  <dimension ref="A1:G21"/>
  <sheetViews>
    <sheetView view="pageBreakPreview" topLeftCell="A5" zoomScaleNormal="100" zoomScaleSheetLayoutView="100" workbookViewId="0">
      <selection activeCell="A19" sqref="A19:B21"/>
    </sheetView>
  </sheetViews>
  <sheetFormatPr baseColWidth="10" defaultColWidth="11.42578125" defaultRowHeight="12.75" x14ac:dyDescent="0.2"/>
  <cols>
    <col min="1" max="1" width="4.7109375" style="23" customWidth="1"/>
    <col min="2" max="2" width="52.42578125" style="5" customWidth="1"/>
    <col min="3" max="3" width="11.42578125" style="24"/>
    <col min="4" max="4" width="11" style="5" customWidth="1"/>
    <col min="5" max="5" width="10.7109375" style="5" customWidth="1"/>
    <col min="6" max="6" width="11.42578125" style="5"/>
    <col min="7" max="7" width="25.7109375" style="5" customWidth="1"/>
    <col min="8" max="16384" width="11.42578125" style="5"/>
  </cols>
  <sheetData>
    <row r="1" spans="1:7" ht="15" x14ac:dyDescent="0.2">
      <c r="A1" s="234" t="str">
        <f>Gesamthonorar!A4</f>
        <v>Leistungsbeschreibung zum Los 1 - Architektenvertrag</v>
      </c>
      <c r="B1" s="235"/>
      <c r="C1" s="235"/>
      <c r="D1" s="235"/>
      <c r="E1" s="236"/>
    </row>
    <row r="2" spans="1:7" x14ac:dyDescent="0.2">
      <c r="B2" s="80"/>
    </row>
    <row r="3" spans="1:7" ht="42.75" customHeight="1" x14ac:dyDescent="0.2">
      <c r="A3" s="267" t="s">
        <v>144</v>
      </c>
      <c r="B3" s="268"/>
      <c r="C3" s="268"/>
      <c r="D3" s="268"/>
      <c r="E3" s="269"/>
    </row>
    <row r="4" spans="1:7" ht="15" x14ac:dyDescent="0.2">
      <c r="A4" s="258" t="str">
        <f>Gesamthonorar!A6</f>
        <v xml:space="preserve">Sanierung der Sporthalle Ludwig-Wolker-Straße in Mülheim an der Ruhr
</v>
      </c>
      <c r="B4" s="259"/>
      <c r="C4" s="259"/>
      <c r="D4" s="259"/>
      <c r="E4" s="260"/>
    </row>
    <row r="5" spans="1:7" x14ac:dyDescent="0.2">
      <c r="A5" s="261"/>
      <c r="B5" s="262"/>
      <c r="C5" s="262"/>
      <c r="D5" s="262"/>
      <c r="E5" s="263"/>
    </row>
    <row r="6" spans="1:7" ht="24" customHeight="1" x14ac:dyDescent="0.2">
      <c r="A6" s="266" t="s">
        <v>9</v>
      </c>
      <c r="B6" s="266"/>
      <c r="C6" s="264" t="s">
        <v>10</v>
      </c>
      <c r="D6" s="265" t="s">
        <v>11</v>
      </c>
      <c r="E6" s="265"/>
    </row>
    <row r="7" spans="1:7" ht="11.25" customHeight="1" x14ac:dyDescent="0.2">
      <c r="A7" s="266"/>
      <c r="B7" s="266"/>
      <c r="C7" s="271"/>
      <c r="D7" s="6" t="s">
        <v>12</v>
      </c>
      <c r="E7" s="6" t="s">
        <v>13</v>
      </c>
    </row>
    <row r="8" spans="1:7" ht="12.75" customHeight="1" x14ac:dyDescent="0.2">
      <c r="A8" s="7"/>
      <c r="B8" s="8"/>
      <c r="C8" s="26"/>
      <c r="D8" s="10"/>
      <c r="E8" s="11"/>
    </row>
    <row r="9" spans="1:7" s="14" customFormat="1" ht="15.75" x14ac:dyDescent="0.2">
      <c r="A9" s="12" t="s">
        <v>26</v>
      </c>
      <c r="B9" s="34" t="s">
        <v>27</v>
      </c>
      <c r="C9" s="13"/>
      <c r="E9" s="15"/>
    </row>
    <row r="10" spans="1:7" s="14" customFormat="1" ht="9.9499999999999993" customHeight="1" x14ac:dyDescent="0.2">
      <c r="A10" s="16"/>
      <c r="B10" s="141"/>
      <c r="C10" s="29"/>
      <c r="E10" s="17"/>
    </row>
    <row r="11" spans="1:7" ht="127.15" customHeight="1" x14ac:dyDescent="0.2">
      <c r="A11" s="44" t="s">
        <v>60</v>
      </c>
      <c r="B11" s="135" t="s">
        <v>239</v>
      </c>
      <c r="C11" s="21">
        <v>10</v>
      </c>
      <c r="D11" s="136"/>
      <c r="E11" s="20">
        <v>0</v>
      </c>
      <c r="G11" s="23"/>
    </row>
    <row r="12" spans="1:7" ht="87.6" customHeight="1" x14ac:dyDescent="0.2">
      <c r="A12" s="44" t="s">
        <v>61</v>
      </c>
      <c r="B12" s="135" t="s">
        <v>171</v>
      </c>
      <c r="C12" s="18">
        <v>9.5</v>
      </c>
      <c r="D12" s="136"/>
      <c r="E12" s="20">
        <v>0</v>
      </c>
    </row>
    <row r="13" spans="1:7" ht="56.45" customHeight="1" x14ac:dyDescent="0.2">
      <c r="A13" s="158" t="s">
        <v>62</v>
      </c>
      <c r="B13" s="135" t="s">
        <v>240</v>
      </c>
      <c r="C13" s="18">
        <v>3</v>
      </c>
      <c r="D13" s="159"/>
      <c r="E13" s="160"/>
    </row>
    <row r="14" spans="1:7" ht="41.25" customHeight="1" x14ac:dyDescent="0.2">
      <c r="A14" s="44" t="s">
        <v>63</v>
      </c>
      <c r="B14" s="135" t="s">
        <v>160</v>
      </c>
      <c r="C14" s="18">
        <v>0.85</v>
      </c>
      <c r="D14" s="159"/>
      <c r="E14" s="160"/>
    </row>
    <row r="15" spans="1:7" ht="41.25" customHeight="1" x14ac:dyDescent="0.2">
      <c r="A15" s="44" t="s">
        <v>64</v>
      </c>
      <c r="B15" s="135" t="s">
        <v>169</v>
      </c>
      <c r="C15" s="18">
        <v>0.4</v>
      </c>
      <c r="D15" s="159"/>
      <c r="E15" s="160"/>
    </row>
    <row r="16" spans="1:7" ht="51" x14ac:dyDescent="0.2">
      <c r="A16" s="48" t="s">
        <v>65</v>
      </c>
      <c r="B16" s="137" t="s">
        <v>170</v>
      </c>
      <c r="C16" s="21">
        <v>1.25</v>
      </c>
      <c r="D16" s="156"/>
      <c r="E16" s="157"/>
    </row>
    <row r="17" spans="1:5" s="22" customFormat="1" ht="25.5" customHeight="1" x14ac:dyDescent="0.2">
      <c r="A17" s="257" t="s">
        <v>28</v>
      </c>
      <c r="B17" s="257"/>
      <c r="C17" s="18">
        <f>SUM(C11:C16)</f>
        <v>25</v>
      </c>
      <c r="D17" s="138">
        <f>SUM(D11:D16)</f>
        <v>0</v>
      </c>
      <c r="E17" s="20">
        <f>SUM(E11:E16)</f>
        <v>0</v>
      </c>
    </row>
    <row r="18" spans="1:5" x14ac:dyDescent="0.2">
      <c r="B18" s="5" t="s">
        <v>17</v>
      </c>
    </row>
    <row r="19" spans="1:5" x14ac:dyDescent="0.2">
      <c r="A19" s="133"/>
      <c r="B19" t="s">
        <v>83</v>
      </c>
      <c r="C19" s="45"/>
    </row>
    <row r="20" spans="1:5" x14ac:dyDescent="0.2">
      <c r="A20" s="139"/>
      <c r="B20" t="s">
        <v>131</v>
      </c>
    </row>
    <row r="21" spans="1:5" x14ac:dyDescent="0.2">
      <c r="A21" s="226" t="s">
        <v>251</v>
      </c>
      <c r="B21" s="225" t="s">
        <v>250</v>
      </c>
    </row>
  </sheetData>
  <mergeCells count="8">
    <mergeCell ref="A3:E3"/>
    <mergeCell ref="A17:B17"/>
    <mergeCell ref="A1:E1"/>
    <mergeCell ref="A4:E4"/>
    <mergeCell ref="A5:E5"/>
    <mergeCell ref="C6:C7"/>
    <mergeCell ref="D6:E6"/>
    <mergeCell ref="A6:B7"/>
  </mergeCells>
  <phoneticPr fontId="4" type="noConversion"/>
  <pageMargins left="0.79" right="0.43"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6">
    <tabColor indexed="50"/>
    <pageSetUpPr fitToPage="1"/>
  </sheetPr>
  <dimension ref="A1:G21"/>
  <sheetViews>
    <sheetView view="pageBreakPreview" topLeftCell="A8" zoomScaleNormal="100" zoomScaleSheetLayoutView="100" workbookViewId="0">
      <selection activeCell="A19" sqref="A19:B21"/>
    </sheetView>
  </sheetViews>
  <sheetFormatPr baseColWidth="10" defaultColWidth="11.42578125" defaultRowHeight="12.75" x14ac:dyDescent="0.2"/>
  <cols>
    <col min="1" max="1" width="4.7109375" style="23" customWidth="1"/>
    <col min="2" max="2" width="52.42578125" style="5" customWidth="1"/>
    <col min="3" max="3" width="11.42578125" style="24"/>
    <col min="4" max="4" width="11" style="5" customWidth="1"/>
    <col min="5" max="5" width="10.7109375" style="5" customWidth="1"/>
    <col min="6" max="6" width="11.42578125" style="5"/>
    <col min="7" max="7" width="25.7109375" style="5" customWidth="1"/>
    <col min="8" max="16384" width="11.42578125" style="5"/>
  </cols>
  <sheetData>
    <row r="1" spans="1:7" ht="15" x14ac:dyDescent="0.2">
      <c r="A1" s="234" t="str">
        <f>Gesamthonorar!A4</f>
        <v>Leistungsbeschreibung zum Los 1 - Architektenvertrag</v>
      </c>
      <c r="B1" s="235"/>
      <c r="C1" s="235"/>
      <c r="D1" s="235"/>
      <c r="E1" s="236"/>
    </row>
    <row r="2" spans="1:7" x14ac:dyDescent="0.2">
      <c r="B2" s="80"/>
    </row>
    <row r="3" spans="1:7" ht="42.75" customHeight="1" x14ac:dyDescent="0.2">
      <c r="A3" s="267" t="s">
        <v>144</v>
      </c>
      <c r="B3" s="268"/>
      <c r="C3" s="268"/>
      <c r="D3" s="268"/>
      <c r="E3" s="269"/>
    </row>
    <row r="4" spans="1:7" ht="15" x14ac:dyDescent="0.2">
      <c r="A4" s="258" t="str">
        <f>Gesamthonorar!A6</f>
        <v xml:space="preserve">Sanierung der Sporthalle Ludwig-Wolker-Straße in Mülheim an der Ruhr
</v>
      </c>
      <c r="B4" s="259"/>
      <c r="C4" s="259"/>
      <c r="D4" s="259"/>
      <c r="E4" s="260"/>
    </row>
    <row r="5" spans="1:7" x14ac:dyDescent="0.2">
      <c r="A5" s="261"/>
      <c r="B5" s="262"/>
      <c r="C5" s="262"/>
      <c r="D5" s="262"/>
      <c r="E5" s="263"/>
    </row>
    <row r="6" spans="1:7" ht="24" customHeight="1" x14ac:dyDescent="0.2">
      <c r="A6" s="266" t="s">
        <v>9</v>
      </c>
      <c r="B6" s="266"/>
      <c r="C6" s="264" t="s">
        <v>10</v>
      </c>
      <c r="D6" s="265" t="s">
        <v>11</v>
      </c>
      <c r="E6" s="265"/>
    </row>
    <row r="7" spans="1:7" ht="11.25" customHeight="1" x14ac:dyDescent="0.2">
      <c r="A7" s="266"/>
      <c r="B7" s="266"/>
      <c r="C7" s="271"/>
      <c r="D7" s="6" t="s">
        <v>12</v>
      </c>
      <c r="E7" s="6" t="s">
        <v>13</v>
      </c>
    </row>
    <row r="8" spans="1:7" ht="12.75" customHeight="1" x14ac:dyDescent="0.2">
      <c r="A8" s="7"/>
      <c r="B8" s="8"/>
      <c r="C8" s="26"/>
      <c r="D8" s="10"/>
      <c r="E8" s="11"/>
    </row>
    <row r="9" spans="1:7" s="14" customFormat="1" ht="15.75" x14ac:dyDescent="0.2">
      <c r="A9" s="12" t="s">
        <v>29</v>
      </c>
      <c r="B9" s="34" t="s">
        <v>78</v>
      </c>
      <c r="C9" s="13"/>
      <c r="E9" s="15"/>
    </row>
    <row r="10" spans="1:7" s="14" customFormat="1" ht="9.9499999999999993" customHeight="1" x14ac:dyDescent="0.2">
      <c r="A10" s="16"/>
      <c r="B10" s="141"/>
      <c r="C10" s="29"/>
      <c r="E10" s="17"/>
    </row>
    <row r="11" spans="1:7" ht="42" customHeight="1" x14ac:dyDescent="0.2">
      <c r="A11" s="44" t="s">
        <v>60</v>
      </c>
      <c r="B11" s="135" t="s">
        <v>167</v>
      </c>
      <c r="C11" s="21">
        <v>0.2</v>
      </c>
      <c r="D11" s="136"/>
      <c r="E11" s="20">
        <v>0</v>
      </c>
      <c r="G11" s="23"/>
    </row>
    <row r="12" spans="1:7" ht="127.9" customHeight="1" x14ac:dyDescent="0.2">
      <c r="A12" s="44" t="s">
        <v>61</v>
      </c>
      <c r="B12" s="135" t="s">
        <v>225</v>
      </c>
      <c r="C12" s="18">
        <v>7.6</v>
      </c>
      <c r="D12" s="136"/>
      <c r="E12" s="20">
        <v>0</v>
      </c>
    </row>
    <row r="13" spans="1:7" ht="42" customHeight="1" x14ac:dyDescent="0.2">
      <c r="A13" s="48" t="s">
        <v>62</v>
      </c>
      <c r="B13" s="137" t="s">
        <v>168</v>
      </c>
      <c r="C13" s="21">
        <v>0.35</v>
      </c>
      <c r="D13" s="156"/>
      <c r="E13" s="157">
        <v>0</v>
      </c>
    </row>
    <row r="14" spans="1:7" ht="60.6" customHeight="1" x14ac:dyDescent="0.2">
      <c r="A14" s="44" t="s">
        <v>63</v>
      </c>
      <c r="B14" s="135" t="s">
        <v>241</v>
      </c>
      <c r="C14" s="18">
        <v>1.5</v>
      </c>
      <c r="D14" s="136"/>
      <c r="E14" s="20">
        <v>0</v>
      </c>
    </row>
    <row r="15" spans="1:7" ht="61.9" customHeight="1" x14ac:dyDescent="0.2">
      <c r="A15" s="44" t="s">
        <v>64</v>
      </c>
      <c r="B15" s="135" t="s">
        <v>242</v>
      </c>
      <c r="C15" s="18">
        <v>0.25</v>
      </c>
      <c r="D15" s="136"/>
      <c r="E15" s="20">
        <v>0</v>
      </c>
    </row>
    <row r="16" spans="1:7" ht="42" customHeight="1" x14ac:dyDescent="0.2">
      <c r="A16" s="44" t="s">
        <v>65</v>
      </c>
      <c r="B16" s="135" t="s">
        <v>166</v>
      </c>
      <c r="C16" s="18">
        <v>0.1</v>
      </c>
      <c r="D16" s="136"/>
      <c r="E16" s="20">
        <v>0</v>
      </c>
    </row>
    <row r="17" spans="1:5" s="22" customFormat="1" ht="25.5" customHeight="1" x14ac:dyDescent="0.2">
      <c r="A17" s="257" t="s">
        <v>31</v>
      </c>
      <c r="B17" s="257"/>
      <c r="C17" s="18">
        <f>SUM(C11:C16)</f>
        <v>10</v>
      </c>
      <c r="D17" s="138">
        <f>SUM(D11:D16)</f>
        <v>0</v>
      </c>
      <c r="E17" s="20">
        <f>SUM(E11:E16)</f>
        <v>0</v>
      </c>
    </row>
    <row r="18" spans="1:5" x14ac:dyDescent="0.2">
      <c r="B18" s="5" t="s">
        <v>17</v>
      </c>
    </row>
    <row r="19" spans="1:5" x14ac:dyDescent="0.2">
      <c r="A19" s="133"/>
      <c r="B19" t="s">
        <v>83</v>
      </c>
      <c r="C19" s="45"/>
    </row>
    <row r="20" spans="1:5" x14ac:dyDescent="0.2">
      <c r="A20" s="139"/>
      <c r="B20" t="s">
        <v>131</v>
      </c>
    </row>
    <row r="21" spans="1:5" x14ac:dyDescent="0.2">
      <c r="A21" s="226" t="s">
        <v>251</v>
      </c>
      <c r="B21" s="225" t="s">
        <v>250</v>
      </c>
    </row>
  </sheetData>
  <mergeCells count="8">
    <mergeCell ref="A17:B17"/>
    <mergeCell ref="A1:E1"/>
    <mergeCell ref="A4:E4"/>
    <mergeCell ref="A5:E5"/>
    <mergeCell ref="C6:C7"/>
    <mergeCell ref="D6:E6"/>
    <mergeCell ref="A6:B7"/>
    <mergeCell ref="A3:E3"/>
  </mergeCells>
  <phoneticPr fontId="4" type="noConversion"/>
  <pageMargins left="0.79" right="0.43" top="0.984251969" bottom="0.984251969" header="0.4921259845" footer="0.4921259845"/>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6BC74900CB5454B8952FE042058457A" ma:contentTypeVersion="11" ma:contentTypeDescription="Ein neues Dokument erstellen." ma:contentTypeScope="" ma:versionID="d4958f7a2c68bc60a2a03e3e9a111da7">
  <xsd:schema xmlns:xsd="http://www.w3.org/2001/XMLSchema" xmlns:xs="http://www.w3.org/2001/XMLSchema" xmlns:p="http://schemas.microsoft.com/office/2006/metadata/properties" xmlns:ns2="c6d404d8-a456-41e8-8401-abad669b12b4" xmlns:ns3="736d2dda-0277-44c6-a5f7-57ea2bc5bf26" targetNamespace="http://schemas.microsoft.com/office/2006/metadata/properties" ma:root="true" ma:fieldsID="0fe2973adacccbd0fa01de7f0fc88e71" ns2:_="" ns3:_="">
    <xsd:import namespace="c6d404d8-a456-41e8-8401-abad669b12b4"/>
    <xsd:import namespace="736d2dda-0277-44c6-a5f7-57ea2bc5bf2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d404d8-a456-41e8-8401-abad669b12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ildmarkierungen" ma:readOnly="false" ma:fieldId="{5cf76f15-5ced-4ddc-b409-7134ff3c332f}" ma:taxonomyMulti="true" ma:sspId="635ef526-543f-4a04-9384-227d0e64a5d8"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6d2dda-0277-44c6-a5f7-57ea2bc5bf26"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78de2d99-1aa2-4160-adc0-42116433bbfb}" ma:internalName="TaxCatchAll" ma:showField="CatchAllData" ma:web="736d2dda-0277-44c6-a5f7-57ea2bc5bf2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6d404d8-a456-41e8-8401-abad669b12b4">
      <Terms xmlns="http://schemas.microsoft.com/office/infopath/2007/PartnerControls"/>
    </lcf76f155ced4ddcb4097134ff3c332f>
    <TaxCatchAll xmlns="736d2dda-0277-44c6-a5f7-57ea2bc5bf26" xsi:nil="true"/>
  </documentManagement>
</p:properties>
</file>

<file path=customXml/itemProps1.xml><?xml version="1.0" encoding="utf-8"?>
<ds:datastoreItem xmlns:ds="http://schemas.openxmlformats.org/officeDocument/2006/customXml" ds:itemID="{F74831F5-7684-447C-B520-0E204DA6C1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d404d8-a456-41e8-8401-abad669b12b4"/>
    <ds:schemaRef ds:uri="736d2dda-0277-44c6-a5f7-57ea2bc5bf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2F354C-50AC-4F64-B358-22814AFB44EF}">
  <ds:schemaRefs>
    <ds:schemaRef ds:uri="http://schemas.microsoft.com/sharepoint/v3/contenttype/forms"/>
  </ds:schemaRefs>
</ds:datastoreItem>
</file>

<file path=customXml/itemProps3.xml><?xml version="1.0" encoding="utf-8"?>
<ds:datastoreItem xmlns:ds="http://schemas.openxmlformats.org/officeDocument/2006/customXml" ds:itemID="{D23F6E70-E7E5-4DCC-83FD-7A8624B893D0}">
  <ds:schemaRefs>
    <ds:schemaRef ds:uri="http://schemas.microsoft.com/office/infopath/2007/PartnerControls"/>
    <ds:schemaRef ds:uri="http://purl.org/dc/elements/1.1/"/>
    <ds:schemaRef ds:uri="http://schemas.microsoft.com/office/2006/metadata/properties"/>
    <ds:schemaRef ds:uri="6724423b-f4ca-4def-b818-ff4601eb86c3"/>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 ds:uri="c6d404d8-a456-41e8-8401-abad669b12b4"/>
    <ds:schemaRef ds:uri="736d2dda-0277-44c6-a5f7-57ea2bc5bf2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15</vt:i4>
      </vt:variant>
    </vt:vector>
  </HeadingPairs>
  <TitlesOfParts>
    <vt:vector size="37" baseType="lpstr">
      <vt:lpstr>Gesamthonorar</vt:lpstr>
      <vt:lpstr>anr. BK</vt:lpstr>
      <vt:lpstr>Bewertung</vt:lpstr>
      <vt:lpstr>GL-P1</vt:lpstr>
      <vt:lpstr>GL-P2</vt:lpstr>
      <vt:lpstr>GL-P3</vt:lpstr>
      <vt:lpstr>GL-P4</vt:lpstr>
      <vt:lpstr>GL-P5</vt:lpstr>
      <vt:lpstr>GL-P6</vt:lpstr>
      <vt:lpstr>GL-P7</vt:lpstr>
      <vt:lpstr>GL-P8</vt:lpstr>
      <vt:lpstr>GL-P9</vt:lpstr>
      <vt:lpstr>GL-Summe</vt:lpstr>
      <vt:lpstr>BL-P1</vt:lpstr>
      <vt:lpstr>BL-P2</vt:lpstr>
      <vt:lpstr>BL-P3</vt:lpstr>
      <vt:lpstr>BL-P6</vt:lpstr>
      <vt:lpstr>BL-P9</vt:lpstr>
      <vt:lpstr>BL-Allgemein</vt:lpstr>
      <vt:lpstr>BL-Summe</vt:lpstr>
      <vt:lpstr>BL-Stundensätze</vt:lpstr>
      <vt:lpstr>Berechnung 1</vt:lpstr>
      <vt:lpstr>Bewertung!Druckbereich</vt:lpstr>
      <vt:lpstr>'BL-Allgemein'!Druckbereich</vt:lpstr>
      <vt:lpstr>'BL-P1'!Druckbereich</vt:lpstr>
      <vt:lpstr>'BL-P2'!Druckbereich</vt:lpstr>
      <vt:lpstr>'BL-P3'!Druckbereich</vt:lpstr>
      <vt:lpstr>'BL-P6'!Druckbereich</vt:lpstr>
      <vt:lpstr>'BL-P9'!Druckbereich</vt:lpstr>
      <vt:lpstr>'BL-Stundensätze'!Druckbereich</vt:lpstr>
      <vt:lpstr>'BL-Summe'!Druckbereich</vt:lpstr>
      <vt:lpstr>Gesamthonorar!Druckbereich</vt:lpstr>
      <vt:lpstr>'GL-P1'!Druckbereich</vt:lpstr>
      <vt:lpstr>'GL-P2'!Druckbereich</vt:lpstr>
      <vt:lpstr>'GL-P3'!Druckbereich</vt:lpstr>
      <vt:lpstr>'GL-P5'!Druckbereich</vt:lpstr>
      <vt:lpstr>'GL-Summe'!Druckbereich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Richter</dc:creator>
  <cp:lastModifiedBy>Ceylan-Cengiz, Emine</cp:lastModifiedBy>
  <cp:lastPrinted>2023-12-20T14:07:24Z</cp:lastPrinted>
  <dcterms:created xsi:type="dcterms:W3CDTF">2001-05-28T15:44:16Z</dcterms:created>
  <dcterms:modified xsi:type="dcterms:W3CDTF">2025-11-06T12:00:51Z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0x01010016BC74900CB5454B8952FE042058457A</vt:lpwstr>
  </property>
</Properties>
</file>